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LIWA\website\liwa\hs\result25\"/>
    </mc:Choice>
  </mc:AlternateContent>
  <xr:revisionPtr revIDLastSave="0" documentId="8_{210459A3-BE21-4220-8C02-569D5056B5AB}" xr6:coauthVersionLast="47" xr6:coauthVersionMax="47" xr10:uidLastSave="{00000000-0000-0000-0000-000000000000}"/>
  <bookViews>
    <workbookView xWindow="-120" yWindow="-120" windowWidth="29040" windowHeight="15840" tabRatio="953" xr2:uid="{00000000-000D-0000-FFFF-FFFF00000000}"/>
  </bookViews>
  <sheets>
    <sheet name="101" sheetId="17" r:id="rId1"/>
    <sheet name="108" sheetId="29" r:id="rId2"/>
    <sheet name="116" sheetId="30" r:id="rId3"/>
    <sheet name="124" sheetId="31" r:id="rId4"/>
    <sheet name="131" sheetId="23" r:id="rId5"/>
    <sheet name="138" sheetId="24" r:id="rId6"/>
    <sheet name="145" sheetId="25" r:id="rId7"/>
    <sheet name="152" sheetId="26" r:id="rId8"/>
    <sheet name="160" sheetId="27" r:id="rId9"/>
    <sheet name="170" sheetId="28" r:id="rId10"/>
    <sheet name="190" sheetId="20" r:id="rId11"/>
    <sheet name="215" sheetId="21" r:id="rId12"/>
    <sheet name="285" sheetId="22" r:id="rId13"/>
    <sheet name="Place Matches" sheetId="45" r:id="rId14"/>
    <sheet name="Team  Score" sheetId="46" r:id="rId15"/>
    <sheet name="Pools" sheetId="32" r:id="rId16"/>
  </sheets>
  <definedNames>
    <definedName name="_xlnm.Print_Area" localSheetId="15">Pools!$A$1:$I$162</definedName>
  </definedNames>
  <calcPr calcId="181029"/>
</workbook>
</file>

<file path=xl/calcChain.xml><?xml version="1.0" encoding="utf-8"?>
<calcChain xmlns="http://schemas.openxmlformats.org/spreadsheetml/2006/main">
  <c r="C29" i="45" l="1"/>
  <c r="I16" i="45" l="1"/>
  <c r="F20" i="45"/>
  <c r="C20" i="45"/>
  <c r="F7" i="45"/>
  <c r="C7" i="45"/>
  <c r="E112" i="32"/>
  <c r="G24" i="23"/>
  <c r="I132" i="32"/>
  <c r="B64" i="21" l="1"/>
  <c r="B67" i="21"/>
  <c r="B65" i="21"/>
  <c r="B66" i="20"/>
  <c r="B69" i="20"/>
  <c r="B68" i="20"/>
  <c r="B65" i="20"/>
  <c r="B67" i="20"/>
  <c r="B64" i="20"/>
  <c r="L11" i="45" l="1"/>
  <c r="G168" i="45" l="1"/>
  <c r="G164" i="45"/>
  <c r="G160" i="45"/>
  <c r="G155" i="45"/>
  <c r="G151" i="45"/>
  <c r="G147" i="45"/>
  <c r="G142" i="45"/>
  <c r="G138" i="45"/>
  <c r="G134" i="45"/>
  <c r="G129" i="45"/>
  <c r="G121" i="45"/>
  <c r="G116" i="45"/>
  <c r="G112" i="45"/>
  <c r="G108" i="45"/>
  <c r="G103" i="45"/>
  <c r="G99" i="45"/>
  <c r="G95" i="45"/>
  <c r="G90" i="45"/>
  <c r="G86" i="45"/>
  <c r="G82" i="45"/>
  <c r="G77" i="45"/>
  <c r="G73" i="45"/>
  <c r="G69" i="45"/>
  <c r="G64" i="45"/>
  <c r="G60" i="45"/>
  <c r="G56" i="45"/>
  <c r="G51" i="45"/>
  <c r="G47" i="45"/>
  <c r="G43" i="45"/>
  <c r="G38" i="45"/>
  <c r="G34" i="45"/>
  <c r="G30" i="45"/>
  <c r="G25" i="45"/>
  <c r="G21" i="45"/>
  <c r="G17" i="45"/>
  <c r="G12" i="45"/>
  <c r="G8" i="45"/>
  <c r="G4" i="45"/>
  <c r="M70" i="31" l="1"/>
  <c r="O60" i="31"/>
  <c r="O56" i="31"/>
  <c r="O52" i="31"/>
  <c r="O48" i="31"/>
  <c r="O44" i="31"/>
  <c r="O40" i="31"/>
  <c r="O36" i="31"/>
  <c r="O32" i="31"/>
  <c r="O28" i="31"/>
  <c r="O24" i="31"/>
  <c r="O16" i="31"/>
  <c r="O12" i="31"/>
  <c r="O4" i="31"/>
  <c r="M70" i="23"/>
  <c r="M70" i="24"/>
  <c r="M70" i="25"/>
  <c r="M70" i="26"/>
  <c r="M70" i="27"/>
  <c r="M70" i="30"/>
  <c r="E70" i="31"/>
  <c r="E70" i="23"/>
  <c r="E70" i="24"/>
  <c r="E70" i="25"/>
  <c r="E70" i="26"/>
  <c r="E70" i="27"/>
  <c r="E70" i="30"/>
  <c r="M70" i="29"/>
  <c r="E70" i="29"/>
  <c r="B13" i="17" l="1"/>
  <c r="J67" i="22" l="1"/>
  <c r="J68" i="22"/>
  <c r="J64" i="22"/>
  <c r="J65" i="22"/>
  <c r="J66" i="22"/>
  <c r="J69" i="22"/>
  <c r="J61" i="22"/>
  <c r="L60" i="22" s="1"/>
  <c r="J59" i="22"/>
  <c r="J57" i="22"/>
  <c r="L56" i="22" s="1"/>
  <c r="J55" i="22"/>
  <c r="J53" i="22"/>
  <c r="J51" i="22"/>
  <c r="L52" i="22" s="1"/>
  <c r="J49" i="22"/>
  <c r="L48" i="22" s="1"/>
  <c r="J47" i="22"/>
  <c r="J45" i="22"/>
  <c r="J43" i="22"/>
  <c r="L44" i="22" s="1"/>
  <c r="J41" i="22"/>
  <c r="J39" i="22"/>
  <c r="L40" i="22" s="1"/>
  <c r="J37" i="22"/>
  <c r="J35" i="22"/>
  <c r="L36" i="22" s="1"/>
  <c r="J33" i="22"/>
  <c r="L32" i="22" s="1"/>
  <c r="J31" i="22"/>
  <c r="J29" i="22"/>
  <c r="J27" i="22"/>
  <c r="L28" i="22" s="1"/>
  <c r="J25" i="22"/>
  <c r="J23" i="22"/>
  <c r="L24" i="22" s="1"/>
  <c r="J21" i="22"/>
  <c r="L20" i="22" s="1"/>
  <c r="J19" i="22"/>
  <c r="J17" i="22"/>
  <c r="J15" i="22"/>
  <c r="L16" i="22" s="1"/>
  <c r="J13" i="22"/>
  <c r="L12" i="22" s="1"/>
  <c r="J11" i="22"/>
  <c r="J9" i="22"/>
  <c r="L8" i="22" s="1"/>
  <c r="J7" i="22"/>
  <c r="J5" i="22"/>
  <c r="J3" i="22"/>
  <c r="L4" i="22" s="1"/>
  <c r="B69" i="22"/>
  <c r="B64" i="22"/>
  <c r="B67" i="22"/>
  <c r="B68" i="22"/>
  <c r="B65" i="22"/>
  <c r="B66" i="22"/>
  <c r="B61" i="22"/>
  <c r="D60" i="22" s="1"/>
  <c r="B59" i="22"/>
  <c r="B57" i="22"/>
  <c r="B55" i="22"/>
  <c r="D56" i="22" s="1"/>
  <c r="B53" i="22"/>
  <c r="B51" i="22"/>
  <c r="D52" i="22" s="1"/>
  <c r="B49" i="22"/>
  <c r="B47" i="22"/>
  <c r="D48" i="22" s="1"/>
  <c r="B45" i="22"/>
  <c r="D44" i="22" s="1"/>
  <c r="B43" i="22"/>
  <c r="B41" i="22"/>
  <c r="B39" i="22"/>
  <c r="D40" i="22" s="1"/>
  <c r="B37" i="22"/>
  <c r="B35" i="22"/>
  <c r="D36" i="22" s="1"/>
  <c r="B33" i="22"/>
  <c r="B31" i="22"/>
  <c r="D32" i="22" s="1"/>
  <c r="B29" i="22"/>
  <c r="D28" i="22" s="1"/>
  <c r="B27" i="22"/>
  <c r="B25" i="22"/>
  <c r="B23" i="22"/>
  <c r="D24" i="22" s="1"/>
  <c r="B21" i="22"/>
  <c r="D20" i="22" s="1"/>
  <c r="B19" i="22"/>
  <c r="B17" i="22"/>
  <c r="D16" i="22" s="1"/>
  <c r="B15" i="22"/>
  <c r="B13" i="22"/>
  <c r="B11" i="22"/>
  <c r="D12" i="22" s="1"/>
  <c r="B9" i="22"/>
  <c r="B7" i="22"/>
  <c r="D8" i="22" s="1"/>
  <c r="B5" i="22"/>
  <c r="B3" i="22"/>
  <c r="D4" i="22" s="1"/>
  <c r="J65" i="21"/>
  <c r="J64" i="21"/>
  <c r="J66" i="21"/>
  <c r="J61" i="21"/>
  <c r="J59" i="21"/>
  <c r="J57" i="21"/>
  <c r="J55" i="21"/>
  <c r="J53" i="21"/>
  <c r="J51" i="21"/>
  <c r="J49" i="21"/>
  <c r="J47" i="21"/>
  <c r="J45" i="21"/>
  <c r="J43" i="21"/>
  <c r="J41" i="21"/>
  <c r="J39" i="21"/>
  <c r="J37" i="21"/>
  <c r="J35" i="21"/>
  <c r="L36" i="21" s="1"/>
  <c r="J33" i="21"/>
  <c r="J31" i="21"/>
  <c r="J29" i="21"/>
  <c r="J27" i="21"/>
  <c r="J25" i="21"/>
  <c r="J23" i="21"/>
  <c r="J21" i="21"/>
  <c r="L20" i="21" s="1"/>
  <c r="J19" i="21"/>
  <c r="J17" i="21"/>
  <c r="J15" i="21"/>
  <c r="J13" i="21"/>
  <c r="J11" i="21"/>
  <c r="J9" i="21"/>
  <c r="J7" i="21"/>
  <c r="J5" i="21"/>
  <c r="J3" i="21"/>
  <c r="L4" i="21" s="1"/>
  <c r="B66" i="21"/>
  <c r="B61" i="21"/>
  <c r="D60" i="21" s="1"/>
  <c r="B59" i="21"/>
  <c r="B57" i="21"/>
  <c r="B55" i="21"/>
  <c r="B53" i="21"/>
  <c r="B51" i="21"/>
  <c r="B49" i="21"/>
  <c r="B47" i="21"/>
  <c r="B45" i="21"/>
  <c r="D44" i="21" s="1"/>
  <c r="B43" i="21"/>
  <c r="B41" i="21"/>
  <c r="B39" i="21"/>
  <c r="B37" i="21"/>
  <c r="B35" i="21"/>
  <c r="D36" i="21" s="1"/>
  <c r="B33" i="21"/>
  <c r="B31" i="21"/>
  <c r="B29" i="21"/>
  <c r="B27" i="21"/>
  <c r="B25" i="21"/>
  <c r="B23" i="21"/>
  <c r="B21" i="21"/>
  <c r="D20" i="21" s="1"/>
  <c r="B19" i="21"/>
  <c r="B17" i="21"/>
  <c r="B15" i="21"/>
  <c r="B13" i="21"/>
  <c r="B11" i="21"/>
  <c r="B9" i="21"/>
  <c r="B7" i="21"/>
  <c r="D8" i="21" s="1"/>
  <c r="B5" i="21"/>
  <c r="D4" i="21" s="1"/>
  <c r="B3" i="21"/>
  <c r="J64" i="20"/>
  <c r="J65" i="20"/>
  <c r="J66" i="20"/>
  <c r="J69" i="20"/>
  <c r="J67" i="20"/>
  <c r="J68" i="20"/>
  <c r="J61" i="20"/>
  <c r="L60" i="20" s="1"/>
  <c r="J59" i="20"/>
  <c r="J57" i="20"/>
  <c r="L56" i="20" s="1"/>
  <c r="J55" i="20"/>
  <c r="J53" i="20"/>
  <c r="J51" i="20"/>
  <c r="L52" i="20" s="1"/>
  <c r="J49" i="20"/>
  <c r="L48" i="20" s="1"/>
  <c r="J47" i="20"/>
  <c r="J45" i="20"/>
  <c r="J43" i="20"/>
  <c r="L44" i="20" s="1"/>
  <c r="J41" i="20"/>
  <c r="L40" i="20" s="1"/>
  <c r="J39" i="20"/>
  <c r="J37" i="20"/>
  <c r="J35" i="20"/>
  <c r="L36" i="20" s="1"/>
  <c r="J33" i="20"/>
  <c r="L32" i="20" s="1"/>
  <c r="J31" i="20"/>
  <c r="J29" i="20"/>
  <c r="J27" i="20"/>
  <c r="L28" i="20" s="1"/>
  <c r="J25" i="20"/>
  <c r="J23" i="20"/>
  <c r="L24" i="20" s="1"/>
  <c r="J21" i="20"/>
  <c r="L20" i="20" s="1"/>
  <c r="J19" i="20"/>
  <c r="J17" i="20"/>
  <c r="J15" i="20"/>
  <c r="L16" i="20" s="1"/>
  <c r="J13" i="20"/>
  <c r="L12" i="20" s="1"/>
  <c r="J11" i="20"/>
  <c r="J9" i="20"/>
  <c r="L8" i="20" s="1"/>
  <c r="J7" i="20"/>
  <c r="J5" i="20"/>
  <c r="J3" i="20"/>
  <c r="L4" i="20" s="1"/>
  <c r="B61" i="20"/>
  <c r="D60" i="20" s="1"/>
  <c r="B59" i="20"/>
  <c r="B57" i="20"/>
  <c r="D56" i="20" s="1"/>
  <c r="B55" i="20"/>
  <c r="B53" i="20"/>
  <c r="B51" i="20"/>
  <c r="D52" i="20" s="1"/>
  <c r="B49" i="20"/>
  <c r="B47" i="20"/>
  <c r="D48" i="20" s="1"/>
  <c r="B45" i="20"/>
  <c r="D44" i="20" s="1"/>
  <c r="B43" i="20"/>
  <c r="B41" i="20"/>
  <c r="B39" i="20"/>
  <c r="D40" i="20" s="1"/>
  <c r="B37" i="20"/>
  <c r="B35" i="20"/>
  <c r="D36" i="20" s="1"/>
  <c r="B33" i="20"/>
  <c r="B31" i="20"/>
  <c r="D32" i="20" s="1"/>
  <c r="B29" i="20"/>
  <c r="D28" i="20" s="1"/>
  <c r="B27" i="20"/>
  <c r="B25" i="20"/>
  <c r="B23" i="20"/>
  <c r="D24" i="20" s="1"/>
  <c r="B21" i="20"/>
  <c r="D20" i="20" s="1"/>
  <c r="B19" i="20"/>
  <c r="B17" i="20"/>
  <c r="D16" i="20" s="1"/>
  <c r="B15" i="20"/>
  <c r="B13" i="20"/>
  <c r="B11" i="20"/>
  <c r="D12" i="20" s="1"/>
  <c r="B9" i="20"/>
  <c r="B7" i="20"/>
  <c r="D8" i="20" s="1"/>
  <c r="B5" i="20"/>
  <c r="B3" i="20"/>
  <c r="D4" i="20" s="1"/>
  <c r="I17" i="32"/>
  <c r="I18" i="32"/>
  <c r="I19" i="32"/>
  <c r="I20" i="32"/>
  <c r="I21" i="32"/>
  <c r="I25" i="32"/>
  <c r="I26" i="32"/>
  <c r="I27" i="32"/>
  <c r="I28" i="32"/>
  <c r="I29" i="32"/>
  <c r="I30" i="32"/>
  <c r="I34" i="32"/>
  <c r="I35" i="32"/>
  <c r="I36" i="32"/>
  <c r="I37" i="32"/>
  <c r="I38" i="32"/>
  <c r="I39" i="32"/>
  <c r="I43" i="32"/>
  <c r="I44" i="32"/>
  <c r="I45" i="32"/>
  <c r="I46" i="32"/>
  <c r="I47" i="32"/>
  <c r="I48" i="32"/>
  <c r="I55" i="32"/>
  <c r="I56" i="32"/>
  <c r="I57" i="32"/>
  <c r="I58" i="32"/>
  <c r="I59" i="32"/>
  <c r="I60" i="32"/>
  <c r="I61" i="32"/>
  <c r="I62" i="32"/>
  <c r="I64" i="32"/>
  <c r="I65" i="32"/>
  <c r="I66" i="32"/>
  <c r="I67" i="32"/>
  <c r="I68" i="32"/>
  <c r="I69" i="32"/>
  <c r="I73" i="32"/>
  <c r="I74" i="32"/>
  <c r="I75" i="32"/>
  <c r="I76" i="32"/>
  <c r="I77" i="32"/>
  <c r="I78" i="32"/>
  <c r="I82" i="32"/>
  <c r="I83" i="32"/>
  <c r="I84" i="32"/>
  <c r="I85" i="32"/>
  <c r="I86" i="32"/>
  <c r="I87" i="32"/>
  <c r="I91" i="32"/>
  <c r="I92" i="32"/>
  <c r="I93" i="32"/>
  <c r="I94" i="32"/>
  <c r="I95" i="32"/>
  <c r="I96" i="32"/>
  <c r="I103" i="32"/>
  <c r="K59" i="28" s="1"/>
  <c r="I104" i="32"/>
  <c r="K43" i="28" s="1"/>
  <c r="I105" i="32"/>
  <c r="K37" i="28" s="1"/>
  <c r="O36" i="28" s="1"/>
  <c r="I106" i="32"/>
  <c r="I107" i="32"/>
  <c r="K17" i="28" s="1"/>
  <c r="I108" i="32"/>
  <c r="I112" i="32"/>
  <c r="K19" i="20" s="1"/>
  <c r="I113" i="32"/>
  <c r="K64" i="20" s="1"/>
  <c r="I114" i="32"/>
  <c r="K39" i="20" s="1"/>
  <c r="I115" i="32"/>
  <c r="I116" i="32"/>
  <c r="K11" i="20" s="1"/>
  <c r="I117" i="32"/>
  <c r="K57" i="20" s="1"/>
  <c r="O56" i="20" s="1"/>
  <c r="I121" i="32"/>
  <c r="K31" i="21" s="1"/>
  <c r="I122" i="32"/>
  <c r="K51" i="21" s="1"/>
  <c r="O52" i="21" s="1"/>
  <c r="I123" i="32"/>
  <c r="K21" i="21" s="1"/>
  <c r="O20" i="21" s="1"/>
  <c r="I124" i="32"/>
  <c r="K15" i="21" s="1"/>
  <c r="O16" i="21" s="1"/>
  <c r="I125" i="32"/>
  <c r="K17" i="21" s="1"/>
  <c r="I130" i="32"/>
  <c r="K31" i="22" s="1"/>
  <c r="I131" i="32"/>
  <c r="K21" i="22"/>
  <c r="O20" i="22" s="1"/>
  <c r="I133" i="32"/>
  <c r="I134" i="32"/>
  <c r="K41" i="22" s="1"/>
  <c r="I135" i="32"/>
  <c r="I16" i="32"/>
  <c r="K65" i="28"/>
  <c r="K68" i="28"/>
  <c r="J66" i="28"/>
  <c r="J68" i="28"/>
  <c r="J64" i="28"/>
  <c r="J69" i="28"/>
  <c r="J67" i="28"/>
  <c r="J65" i="28"/>
  <c r="J61" i="28"/>
  <c r="L60" i="28" s="1"/>
  <c r="J59" i="28"/>
  <c r="J57" i="28"/>
  <c r="L56" i="28" s="1"/>
  <c r="J55" i="28"/>
  <c r="J53" i="28"/>
  <c r="J51" i="28"/>
  <c r="L52" i="28" s="1"/>
  <c r="J49" i="28"/>
  <c r="J47" i="28"/>
  <c r="L48" i="28" s="1"/>
  <c r="J45" i="28"/>
  <c r="L44" i="28" s="1"/>
  <c r="J43" i="28"/>
  <c r="J41" i="28"/>
  <c r="J39" i="28"/>
  <c r="L40" i="28" s="1"/>
  <c r="J37" i="28"/>
  <c r="L36" i="28" s="1"/>
  <c r="J35" i="28"/>
  <c r="J33" i="28"/>
  <c r="L32" i="28" s="1"/>
  <c r="J31" i="28"/>
  <c r="J29" i="28"/>
  <c r="L28" i="28" s="1"/>
  <c r="J27" i="28"/>
  <c r="J25" i="28"/>
  <c r="J23" i="28"/>
  <c r="L24" i="28" s="1"/>
  <c r="J21" i="28"/>
  <c r="L20" i="28" s="1"/>
  <c r="J19" i="28"/>
  <c r="J17" i="28"/>
  <c r="J15" i="28"/>
  <c r="L16" i="28" s="1"/>
  <c r="J13" i="28"/>
  <c r="L12" i="28" s="1"/>
  <c r="J11" i="28"/>
  <c r="J9" i="28"/>
  <c r="J7" i="28"/>
  <c r="L8" i="28" s="1"/>
  <c r="J5" i="28"/>
  <c r="J3" i="28"/>
  <c r="L4" i="28" s="1"/>
  <c r="B69" i="28"/>
  <c r="B67" i="28"/>
  <c r="B65" i="28"/>
  <c r="B68" i="28"/>
  <c r="B66" i="28"/>
  <c r="B64" i="28"/>
  <c r="B61" i="28"/>
  <c r="D60" i="28" s="1"/>
  <c r="B59" i="28"/>
  <c r="B57" i="28"/>
  <c r="D56" i="28" s="1"/>
  <c r="B55" i="28"/>
  <c r="B53" i="28"/>
  <c r="B51" i="28"/>
  <c r="D52" i="28" s="1"/>
  <c r="B49" i="28"/>
  <c r="D48" i="28" s="1"/>
  <c r="B47" i="28"/>
  <c r="B45" i="28"/>
  <c r="B43" i="28"/>
  <c r="D44" i="28" s="1"/>
  <c r="B41" i="28"/>
  <c r="D40" i="28" s="1"/>
  <c r="B39" i="28"/>
  <c r="B37" i="28"/>
  <c r="B35" i="28"/>
  <c r="D36" i="28" s="1"/>
  <c r="B33" i="28"/>
  <c r="B31" i="28"/>
  <c r="D32" i="28" s="1"/>
  <c r="B29" i="28"/>
  <c r="D28" i="28" s="1"/>
  <c r="B27" i="28"/>
  <c r="B25" i="28"/>
  <c r="D24" i="28" s="1"/>
  <c r="B23" i="28"/>
  <c r="B21" i="28"/>
  <c r="D20" i="28" s="1"/>
  <c r="B19" i="28"/>
  <c r="B17" i="28"/>
  <c r="D16" i="28" s="1"/>
  <c r="B15" i="28"/>
  <c r="B13" i="28"/>
  <c r="B11" i="28"/>
  <c r="D12" i="28" s="1"/>
  <c r="B9" i="28"/>
  <c r="D8" i="28" s="1"/>
  <c r="B7" i="28"/>
  <c r="B5" i="28"/>
  <c r="B3" i="28"/>
  <c r="D4" i="28" s="1"/>
  <c r="K59" i="22" l="1"/>
  <c r="K31" i="28"/>
  <c r="K33" i="22"/>
  <c r="O32" i="22" s="1"/>
  <c r="D64" i="20"/>
  <c r="F64" i="20" s="1"/>
  <c r="D69" i="20"/>
  <c r="F69" i="20" s="1"/>
  <c r="D66" i="20"/>
  <c r="F66" i="20" s="1"/>
  <c r="D65" i="20"/>
  <c r="F65" i="20" s="1"/>
  <c r="D67" i="20"/>
  <c r="F67" i="20" s="1"/>
  <c r="D68" i="20"/>
  <c r="F68" i="20" s="1"/>
  <c r="K3" i="22"/>
  <c r="O4" i="22" s="1"/>
  <c r="K55" i="21"/>
  <c r="K19" i="21"/>
  <c r="K3" i="21"/>
  <c r="O4" i="21" s="1"/>
  <c r="K7" i="28"/>
  <c r="O8" i="28" s="1"/>
  <c r="K55" i="28"/>
  <c r="K3" i="28"/>
  <c r="O4" i="28" s="1"/>
  <c r="K69" i="28"/>
  <c r="K47" i="28"/>
  <c r="O48" i="28" s="1"/>
  <c r="K53" i="20"/>
  <c r="K31" i="20"/>
  <c r="K21" i="28"/>
  <c r="O20" i="28" s="1"/>
  <c r="K47" i="20"/>
  <c r="K21" i="20"/>
  <c r="O20" i="20" s="1"/>
  <c r="K64" i="21"/>
  <c r="K47" i="21"/>
  <c r="K65" i="22"/>
  <c r="K55" i="22"/>
  <c r="K19" i="22"/>
  <c r="K39" i="28"/>
  <c r="O40" i="28" s="1"/>
  <c r="K19" i="28"/>
  <c r="K69" i="20"/>
  <c r="K41" i="20"/>
  <c r="O40" i="20" s="1"/>
  <c r="K17" i="20"/>
  <c r="K66" i="21"/>
  <c r="K39" i="21"/>
  <c r="K11" i="21"/>
  <c r="K68" i="22"/>
  <c r="K47" i="22"/>
  <c r="K11" i="22"/>
  <c r="K11" i="28"/>
  <c r="K65" i="20"/>
  <c r="K37" i="20"/>
  <c r="K3" i="20"/>
  <c r="O4" i="20" s="1"/>
  <c r="K59" i="21"/>
  <c r="K33" i="21"/>
  <c r="O32" i="21" s="1"/>
  <c r="K7" i="21"/>
  <c r="K69" i="22"/>
  <c r="K39" i="22"/>
  <c r="O40" i="22" s="1"/>
  <c r="K7" i="22"/>
  <c r="K29" i="21"/>
  <c r="K13" i="21"/>
  <c r="O12" i="21" s="1"/>
  <c r="K49" i="21"/>
  <c r="O48" i="21" s="1"/>
  <c r="K57" i="21"/>
  <c r="O56" i="21" s="1"/>
  <c r="K15" i="22"/>
  <c r="O16" i="22" s="1"/>
  <c r="K9" i="22"/>
  <c r="O8" i="22" s="1"/>
  <c r="K27" i="22"/>
  <c r="O28" i="22" s="1"/>
  <c r="K45" i="22"/>
  <c r="K61" i="22"/>
  <c r="O60" i="22" s="1"/>
  <c r="K64" i="22"/>
  <c r="K35" i="21"/>
  <c r="O36" i="21" s="1"/>
  <c r="K5" i="21"/>
  <c r="K23" i="21"/>
  <c r="O24" i="21" s="1"/>
  <c r="K65" i="21"/>
  <c r="K66" i="20"/>
  <c r="K61" i="20"/>
  <c r="O60" i="20" s="1"/>
  <c r="K15" i="20"/>
  <c r="O16" i="20" s="1"/>
  <c r="K45" i="20"/>
  <c r="K67" i="28"/>
  <c r="K25" i="28"/>
  <c r="K49" i="28"/>
  <c r="K57" i="28"/>
  <c r="O56" i="28" s="1"/>
  <c r="K13" i="28"/>
  <c r="O12" i="28" s="1"/>
  <c r="K29" i="28"/>
  <c r="O28" i="28" s="1"/>
  <c r="K66" i="28"/>
  <c r="K5" i="28"/>
  <c r="K35" i="28"/>
  <c r="K13" i="22"/>
  <c r="O12" i="22" s="1"/>
  <c r="K49" i="22"/>
  <c r="O48" i="22" s="1"/>
  <c r="K57" i="22"/>
  <c r="O56" i="22" s="1"/>
  <c r="K66" i="22"/>
  <c r="K25" i="22"/>
  <c r="K29" i="22"/>
  <c r="K5" i="22"/>
  <c r="K23" i="22"/>
  <c r="O24" i="22" s="1"/>
  <c r="K67" i="22"/>
  <c r="K43" i="22"/>
  <c r="O44" i="22" s="1"/>
  <c r="K51" i="22"/>
  <c r="O52" i="22" s="1"/>
  <c r="K35" i="22"/>
  <c r="O36" i="22" s="1"/>
  <c r="K9" i="21"/>
  <c r="O8" i="21" s="1"/>
  <c r="K27" i="21"/>
  <c r="O28" i="21" s="1"/>
  <c r="K45" i="21"/>
  <c r="K61" i="21"/>
  <c r="O60" i="21" s="1"/>
  <c r="K29" i="20"/>
  <c r="K49" i="20"/>
  <c r="O48" i="20" s="1"/>
  <c r="K13" i="20"/>
  <c r="O12" i="20" s="1"/>
  <c r="K25" i="20"/>
  <c r="K67" i="20"/>
  <c r="K64" i="28"/>
  <c r="K9" i="28"/>
  <c r="K45" i="28"/>
  <c r="O44" i="28" s="1"/>
  <c r="K61" i="28"/>
  <c r="O60" i="28" s="1"/>
  <c r="K27" i="28"/>
  <c r="K15" i="28"/>
  <c r="O16" i="28" s="1"/>
  <c r="K9" i="20"/>
  <c r="O8" i="20" s="1"/>
  <c r="K25" i="21"/>
  <c r="K51" i="28"/>
  <c r="O52" i="28" s="1"/>
  <c r="K23" i="28"/>
  <c r="O24" i="28" s="1"/>
  <c r="K27" i="20"/>
  <c r="O28" i="20" s="1"/>
  <c r="K43" i="21"/>
  <c r="O44" i="21" s="1"/>
  <c r="K53" i="28"/>
  <c r="K68" i="20"/>
  <c r="B134" i="45" s="1"/>
  <c r="F133" i="45" s="1"/>
  <c r="K55" i="20"/>
  <c r="K33" i="20"/>
  <c r="O32" i="20" s="1"/>
  <c r="K7" i="20"/>
  <c r="K41" i="21"/>
  <c r="O40" i="21" s="1"/>
  <c r="K53" i="22"/>
  <c r="K17" i="22"/>
  <c r="K41" i="28"/>
  <c r="K33" i="28"/>
  <c r="O32" i="28" s="1"/>
  <c r="K59" i="20"/>
  <c r="K53" i="21"/>
  <c r="K57" i="31"/>
  <c r="K29" i="31"/>
  <c r="K49" i="31"/>
  <c r="K13" i="31"/>
  <c r="K25" i="31"/>
  <c r="K23" i="31"/>
  <c r="K43" i="31"/>
  <c r="K5" i="31"/>
  <c r="K51" i="31"/>
  <c r="K35" i="31"/>
  <c r="K11" i="31"/>
  <c r="K41" i="31"/>
  <c r="K33" i="31"/>
  <c r="K53" i="31"/>
  <c r="K17" i="31"/>
  <c r="K19" i="31"/>
  <c r="K59" i="31"/>
  <c r="K31" i="31"/>
  <c r="K3" i="31"/>
  <c r="K47" i="31"/>
  <c r="K61" i="31"/>
  <c r="K15" i="31"/>
  <c r="K45" i="31"/>
  <c r="K9" i="31"/>
  <c r="K27" i="31"/>
  <c r="A136" i="45"/>
  <c r="I137" i="45" s="1"/>
  <c r="A149" i="45"/>
  <c r="I150" i="45" s="1"/>
  <c r="A162" i="45"/>
  <c r="C163" i="45" s="1"/>
  <c r="A164" i="45"/>
  <c r="I163" i="45" s="1"/>
  <c r="A134" i="45"/>
  <c r="C133" i="45" s="1"/>
  <c r="A142" i="45"/>
  <c r="C141" i="45" s="1"/>
  <c r="A147" i="45"/>
  <c r="C146" i="45" s="1"/>
  <c r="A155" i="45"/>
  <c r="C154" i="45" s="1"/>
  <c r="A121" i="45"/>
  <c r="I120" i="45" s="1"/>
  <c r="A138" i="45"/>
  <c r="C137" i="45" s="1"/>
  <c r="A151" i="45"/>
  <c r="C150" i="45" s="1"/>
  <c r="A132" i="45"/>
  <c r="I133" i="45" s="1"/>
  <c r="A140" i="45"/>
  <c r="I141" i="45" s="1"/>
  <c r="A145" i="45"/>
  <c r="I146" i="45" s="1"/>
  <c r="A153" i="45"/>
  <c r="I154" i="45" s="1"/>
  <c r="A158" i="45"/>
  <c r="C159" i="45" s="1"/>
  <c r="A166" i="45"/>
  <c r="C167" i="45" s="1"/>
  <c r="A160" i="45"/>
  <c r="I159" i="45" s="1"/>
  <c r="A168" i="45"/>
  <c r="I167" i="45" s="1"/>
  <c r="A125" i="45"/>
  <c r="C124" i="45" s="1"/>
  <c r="A129" i="45"/>
  <c r="C128" i="45" s="1"/>
  <c r="A119" i="45"/>
  <c r="C120" i="45" s="1"/>
  <c r="A123" i="45"/>
  <c r="I124" i="45" s="1"/>
  <c r="A127" i="45"/>
  <c r="I128" i="45" s="1"/>
  <c r="B138" i="45"/>
  <c r="F137" i="45" s="1"/>
  <c r="K23" i="20"/>
  <c r="O24" i="20" s="1"/>
  <c r="K5" i="20"/>
  <c r="K51" i="20"/>
  <c r="O52" i="20" s="1"/>
  <c r="K43" i="20"/>
  <c r="O44" i="20" s="1"/>
  <c r="K35" i="20"/>
  <c r="O36" i="20" s="1"/>
  <c r="K37" i="22"/>
  <c r="K37" i="21"/>
  <c r="K21" i="31"/>
  <c r="O20" i="31" s="1"/>
  <c r="K37" i="31"/>
  <c r="K55" i="31"/>
  <c r="K7" i="31"/>
  <c r="O8" i="31" s="1"/>
  <c r="K39" i="31"/>
  <c r="K3" i="27"/>
  <c r="K5" i="27"/>
  <c r="O4" i="27" s="1"/>
  <c r="K7" i="27"/>
  <c r="O8" i="27" s="1"/>
  <c r="K9" i="27"/>
  <c r="K11" i="27"/>
  <c r="O12" i="27" s="1"/>
  <c r="K13" i="27"/>
  <c r="K15" i="27"/>
  <c r="O16" i="27" s="1"/>
  <c r="K17" i="27"/>
  <c r="K19" i="27"/>
  <c r="K21" i="27"/>
  <c r="O20" i="27" s="1"/>
  <c r="K23" i="27"/>
  <c r="K25" i="27"/>
  <c r="O24" i="27" s="1"/>
  <c r="K27" i="27"/>
  <c r="O28" i="27" s="1"/>
  <c r="K29" i="27"/>
  <c r="K31" i="27"/>
  <c r="K33" i="27"/>
  <c r="O32" i="27" s="1"/>
  <c r="K35" i="27"/>
  <c r="O36" i="27" s="1"/>
  <c r="K37" i="27"/>
  <c r="K39" i="27"/>
  <c r="K41" i="27"/>
  <c r="O40" i="27" s="1"/>
  <c r="K43" i="27"/>
  <c r="K45" i="27"/>
  <c r="O44" i="27" s="1"/>
  <c r="K47" i="27"/>
  <c r="K49" i="27"/>
  <c r="O48" i="27" s="1"/>
  <c r="K51" i="27"/>
  <c r="O52" i="27" s="1"/>
  <c r="K53" i="27"/>
  <c r="K55" i="27"/>
  <c r="K57" i="27"/>
  <c r="O56" i="27" s="1"/>
  <c r="K59" i="27"/>
  <c r="K61" i="27"/>
  <c r="O60" i="27" s="1"/>
  <c r="K65" i="27"/>
  <c r="K64" i="27"/>
  <c r="K67" i="27"/>
  <c r="K66" i="27"/>
  <c r="J64" i="27"/>
  <c r="J67" i="27"/>
  <c r="J66" i="27"/>
  <c r="J65" i="27"/>
  <c r="J61" i="27"/>
  <c r="L60" i="27" s="1"/>
  <c r="J59" i="27"/>
  <c r="J57" i="27"/>
  <c r="J55" i="27"/>
  <c r="J53" i="27"/>
  <c r="J51" i="27"/>
  <c r="J49" i="27"/>
  <c r="J47" i="27"/>
  <c r="J45" i="27"/>
  <c r="L44" i="27" s="1"/>
  <c r="J43" i="27"/>
  <c r="J41" i="27"/>
  <c r="J39" i="27"/>
  <c r="J37" i="27"/>
  <c r="J35" i="27"/>
  <c r="L36" i="27" s="1"/>
  <c r="J33" i="27"/>
  <c r="J31" i="27"/>
  <c r="J29" i="27"/>
  <c r="J27" i="27"/>
  <c r="J25" i="27"/>
  <c r="J23" i="27"/>
  <c r="J21" i="27"/>
  <c r="L20" i="27" s="1"/>
  <c r="J19" i="27"/>
  <c r="J17" i="27"/>
  <c r="J15" i="27"/>
  <c r="B65" i="27"/>
  <c r="B67" i="27"/>
  <c r="B66" i="27"/>
  <c r="B64" i="27"/>
  <c r="B61" i="27"/>
  <c r="D60" i="27" s="1"/>
  <c r="B59" i="27"/>
  <c r="B57" i="27"/>
  <c r="B55" i="27"/>
  <c r="B53" i="27"/>
  <c r="B51" i="27"/>
  <c r="B49" i="27"/>
  <c r="B47" i="27"/>
  <c r="B45" i="27"/>
  <c r="D44" i="27" s="1"/>
  <c r="B43" i="27"/>
  <c r="B41" i="27"/>
  <c r="B39" i="27"/>
  <c r="B37" i="27"/>
  <c r="B35" i="27"/>
  <c r="D36" i="27" s="1"/>
  <c r="B33" i="27"/>
  <c r="B31" i="27"/>
  <c r="B29" i="27"/>
  <c r="B27" i="27"/>
  <c r="B25" i="27"/>
  <c r="B23" i="27"/>
  <c r="B21" i="27"/>
  <c r="D20" i="27" s="1"/>
  <c r="B19" i="27"/>
  <c r="B17" i="27"/>
  <c r="B15" i="27"/>
  <c r="K3" i="26"/>
  <c r="O4" i="26" s="1"/>
  <c r="K5" i="26"/>
  <c r="K7" i="26"/>
  <c r="K9" i="26"/>
  <c r="O8" i="26" s="1"/>
  <c r="K11" i="26"/>
  <c r="O12" i="26" s="1"/>
  <c r="K13" i="26"/>
  <c r="K15" i="26"/>
  <c r="O16" i="26" s="1"/>
  <c r="K17" i="26"/>
  <c r="K19" i="26"/>
  <c r="K21" i="26"/>
  <c r="O20" i="26" s="1"/>
  <c r="K23" i="26"/>
  <c r="O24" i="26" s="1"/>
  <c r="K25" i="26"/>
  <c r="K27" i="26"/>
  <c r="O28" i="26" s="1"/>
  <c r="K29" i="26"/>
  <c r="K31" i="26"/>
  <c r="K33" i="26"/>
  <c r="O32" i="26" s="1"/>
  <c r="K35" i="26"/>
  <c r="K37" i="26"/>
  <c r="O36" i="26" s="1"/>
  <c r="K39" i="26"/>
  <c r="K41" i="26"/>
  <c r="O40" i="26" s="1"/>
  <c r="K43" i="26"/>
  <c r="K45" i="26"/>
  <c r="O44" i="26" s="1"/>
  <c r="K47" i="26"/>
  <c r="K49" i="26"/>
  <c r="O48" i="26" s="1"/>
  <c r="K51" i="26"/>
  <c r="O52" i="26" s="1"/>
  <c r="K53" i="26"/>
  <c r="K55" i="26"/>
  <c r="O56" i="26" s="1"/>
  <c r="K57" i="26"/>
  <c r="K59" i="26"/>
  <c r="K61" i="26"/>
  <c r="O60" i="26" s="1"/>
  <c r="B129" i="45" l="1"/>
  <c r="F128" i="45" s="1"/>
  <c r="B121" i="45"/>
  <c r="L120" i="45" s="1"/>
  <c r="B125" i="45"/>
  <c r="F124" i="45" s="1"/>
  <c r="B168" i="45"/>
  <c r="L167" i="45" s="1"/>
  <c r="B142" i="45"/>
  <c r="F141" i="45" s="1"/>
  <c r="B164" i="45"/>
  <c r="L163" i="45" s="1"/>
  <c r="B160" i="45"/>
  <c r="L159" i="45" s="1"/>
  <c r="B155" i="45"/>
  <c r="F154" i="45" s="1"/>
  <c r="B147" i="45"/>
  <c r="F146" i="45" s="1"/>
  <c r="B151" i="45"/>
  <c r="F150" i="45" s="1"/>
  <c r="A112" i="45"/>
  <c r="I111" i="45" s="1"/>
  <c r="B116" i="45"/>
  <c r="L115" i="45" s="1"/>
  <c r="A106" i="45"/>
  <c r="I107" i="45" s="1"/>
  <c r="A114" i="45"/>
  <c r="C115" i="45" s="1"/>
  <c r="B112" i="45"/>
  <c r="L111" i="45" s="1"/>
  <c r="A110" i="45"/>
  <c r="C111" i="45" s="1"/>
  <c r="B108" i="45"/>
  <c r="F107" i="45" s="1"/>
  <c r="A108" i="45"/>
  <c r="C107" i="45" s="1"/>
  <c r="A116" i="45"/>
  <c r="I115" i="45" s="1"/>
  <c r="J13" i="27"/>
  <c r="J11" i="27"/>
  <c r="L12" i="27" s="1"/>
  <c r="J9" i="27"/>
  <c r="J7" i="27"/>
  <c r="L8" i="27" s="1"/>
  <c r="J5" i="27"/>
  <c r="L4" i="27" s="1"/>
  <c r="J3" i="27"/>
  <c r="B13" i="27"/>
  <c r="B11" i="27"/>
  <c r="D12" i="27" s="1"/>
  <c r="B9" i="27"/>
  <c r="B7" i="27"/>
  <c r="D8" i="27" s="1"/>
  <c r="B5" i="27"/>
  <c r="B3" i="27"/>
  <c r="D4" i="27" s="1"/>
  <c r="D65" i="27" s="1"/>
  <c r="F65" i="27" s="1"/>
  <c r="K65" i="26"/>
  <c r="K66" i="26"/>
  <c r="K64" i="26"/>
  <c r="K67" i="26"/>
  <c r="J66" i="26"/>
  <c r="J64" i="26"/>
  <c r="J67" i="26"/>
  <c r="J65" i="26"/>
  <c r="J61" i="26"/>
  <c r="L60" i="26" s="1"/>
  <c r="J59" i="26"/>
  <c r="J57" i="26"/>
  <c r="J55" i="26"/>
  <c r="J53" i="26"/>
  <c r="J51" i="26"/>
  <c r="J49" i="26"/>
  <c r="J47" i="26"/>
  <c r="J45" i="26"/>
  <c r="L44" i="26" s="1"/>
  <c r="J43" i="26"/>
  <c r="J41" i="26"/>
  <c r="J39" i="26"/>
  <c r="J37" i="26"/>
  <c r="L36" i="26" s="1"/>
  <c r="J35" i="26"/>
  <c r="J33" i="26"/>
  <c r="J31" i="26"/>
  <c r="J29" i="26"/>
  <c r="J27" i="26"/>
  <c r="J25" i="26"/>
  <c r="J23" i="26"/>
  <c r="J21" i="26"/>
  <c r="L20" i="26" s="1"/>
  <c r="J19" i="26"/>
  <c r="J17" i="26"/>
  <c r="J15" i="26"/>
  <c r="J13" i="26"/>
  <c r="J11" i="26"/>
  <c r="J9" i="26"/>
  <c r="L8" i="26" s="1"/>
  <c r="J7" i="26"/>
  <c r="J5" i="26"/>
  <c r="J3" i="26"/>
  <c r="L4" i="26" s="1"/>
  <c r="B65" i="26"/>
  <c r="B66" i="26"/>
  <c r="B68" i="26"/>
  <c r="B67" i="26"/>
  <c r="B64" i="26"/>
  <c r="B61" i="26"/>
  <c r="B59" i="26"/>
  <c r="D60" i="26" s="1"/>
  <c r="B57" i="26"/>
  <c r="B55" i="26"/>
  <c r="B53" i="26"/>
  <c r="D52" i="26" s="1"/>
  <c r="B51" i="26"/>
  <c r="B49" i="26"/>
  <c r="B47" i="26"/>
  <c r="B45" i="26"/>
  <c r="D44" i="26" s="1"/>
  <c r="B43" i="26"/>
  <c r="B41" i="26"/>
  <c r="D40" i="26" s="1"/>
  <c r="B39" i="26"/>
  <c r="B37" i="26"/>
  <c r="B35" i="26"/>
  <c r="D36" i="26" s="1"/>
  <c r="B33" i="26"/>
  <c r="B31" i="26"/>
  <c r="D32" i="26" s="1"/>
  <c r="B29" i="26"/>
  <c r="B27" i="26"/>
  <c r="B25" i="26"/>
  <c r="B23" i="26"/>
  <c r="B21" i="26"/>
  <c r="D20" i="26" s="1"/>
  <c r="B19" i="26"/>
  <c r="B17" i="26"/>
  <c r="D16" i="26" s="1"/>
  <c r="B15" i="26"/>
  <c r="B13" i="26"/>
  <c r="B11" i="26"/>
  <c r="B9" i="26"/>
  <c r="B7" i="26"/>
  <c r="D8" i="26" s="1"/>
  <c r="B5" i="26"/>
  <c r="L65" i="27" l="1"/>
  <c r="N65" i="27" s="1"/>
  <c r="L64" i="27"/>
  <c r="N64" i="27" s="1"/>
  <c r="L67" i="27"/>
  <c r="N67" i="27" s="1"/>
  <c r="D64" i="27"/>
  <c r="F64" i="27" s="1"/>
  <c r="L67" i="26"/>
  <c r="N67" i="26" s="1"/>
  <c r="L66" i="27"/>
  <c r="N66" i="27" s="1"/>
  <c r="D67" i="27"/>
  <c r="F67" i="27" s="1"/>
  <c r="D66" i="27"/>
  <c r="F66" i="27" s="1"/>
  <c r="L64" i="26"/>
  <c r="N64" i="26" s="1"/>
  <c r="B95" i="45"/>
  <c r="L94" i="45" s="1"/>
  <c r="A95" i="45"/>
  <c r="I94" i="45" s="1"/>
  <c r="A99" i="45"/>
  <c r="C98" i="45" s="1"/>
  <c r="L65" i="26"/>
  <c r="N65" i="26" s="1"/>
  <c r="A103" i="45"/>
  <c r="I102" i="45" s="1"/>
  <c r="L66" i="26"/>
  <c r="N66" i="26" s="1"/>
  <c r="B99" i="45"/>
  <c r="F98" i="45" s="1"/>
  <c r="A97" i="45"/>
  <c r="I98" i="45" s="1"/>
  <c r="A93" i="45"/>
  <c r="C94" i="45" s="1"/>
  <c r="A101" i="45"/>
  <c r="C102" i="45" s="1"/>
  <c r="B103" i="45"/>
  <c r="L102" i="45" s="1"/>
  <c r="B3" i="26"/>
  <c r="D4" i="26" s="1"/>
  <c r="D67" i="26" s="1"/>
  <c r="F67" i="26" s="1"/>
  <c r="K66" i="25"/>
  <c r="K69" i="25"/>
  <c r="K68" i="25"/>
  <c r="K65" i="25"/>
  <c r="K64" i="25"/>
  <c r="K67" i="25"/>
  <c r="J69" i="25"/>
  <c r="J68" i="25"/>
  <c r="J65" i="25"/>
  <c r="J64" i="25"/>
  <c r="J67" i="25"/>
  <c r="J66" i="25"/>
  <c r="K3" i="25"/>
  <c r="O4" i="25" s="1"/>
  <c r="K5" i="25"/>
  <c r="K7" i="25"/>
  <c r="K9" i="25"/>
  <c r="O8" i="25" s="1"/>
  <c r="K11" i="25"/>
  <c r="K13" i="25"/>
  <c r="O12" i="25" s="1"/>
  <c r="K15" i="25"/>
  <c r="O16" i="25" s="1"/>
  <c r="K17" i="25"/>
  <c r="K19" i="25"/>
  <c r="K21" i="25"/>
  <c r="O20" i="25" s="1"/>
  <c r="K23" i="25"/>
  <c r="O24" i="25" s="1"/>
  <c r="K25" i="25"/>
  <c r="K27" i="25"/>
  <c r="O28" i="25" s="1"/>
  <c r="K29" i="25"/>
  <c r="K31" i="25"/>
  <c r="K33" i="25"/>
  <c r="O32" i="25" s="1"/>
  <c r="K35" i="25"/>
  <c r="K37" i="25"/>
  <c r="O36" i="25" s="1"/>
  <c r="K39" i="25"/>
  <c r="K41" i="25"/>
  <c r="O40" i="25" s="1"/>
  <c r="K43" i="25"/>
  <c r="K45" i="25"/>
  <c r="O44" i="25" s="1"/>
  <c r="K47" i="25"/>
  <c r="K49" i="25"/>
  <c r="O48" i="25" s="1"/>
  <c r="K51" i="25"/>
  <c r="K53" i="25"/>
  <c r="O52" i="25" s="1"/>
  <c r="K55" i="25"/>
  <c r="K57" i="25"/>
  <c r="O56" i="25" s="1"/>
  <c r="K59" i="25"/>
  <c r="K61" i="25"/>
  <c r="O60" i="25" s="1"/>
  <c r="J61" i="25"/>
  <c r="L60" i="25" s="1"/>
  <c r="J59" i="25"/>
  <c r="J57" i="25"/>
  <c r="L56" i="25" s="1"/>
  <c r="J55" i="25"/>
  <c r="J53" i="25"/>
  <c r="L52" i="25" s="1"/>
  <c r="J51" i="25"/>
  <c r="J49" i="25"/>
  <c r="L48" i="25" s="1"/>
  <c r="J47" i="25"/>
  <c r="J45" i="25"/>
  <c r="L44" i="25" s="1"/>
  <c r="J43" i="25"/>
  <c r="J41" i="25"/>
  <c r="L40" i="25" s="1"/>
  <c r="J39" i="25"/>
  <c r="J37" i="25"/>
  <c r="L36" i="25" s="1"/>
  <c r="J35" i="25"/>
  <c r="J33" i="25"/>
  <c r="L32" i="25" s="1"/>
  <c r="J31" i="25"/>
  <c r="J29" i="25"/>
  <c r="J27" i="25"/>
  <c r="L28" i="25" s="1"/>
  <c r="J25" i="25"/>
  <c r="J23" i="25"/>
  <c r="L24" i="25" s="1"/>
  <c r="J21" i="25"/>
  <c r="L20" i="25" s="1"/>
  <c r="J19" i="25"/>
  <c r="J17" i="25"/>
  <c r="J15" i="25"/>
  <c r="L16" i="25" s="1"/>
  <c r="J13" i="25"/>
  <c r="L12" i="25" s="1"/>
  <c r="J11" i="25"/>
  <c r="J9" i="25"/>
  <c r="L8" i="25" s="1"/>
  <c r="J7" i="25"/>
  <c r="J5" i="25"/>
  <c r="J3" i="25"/>
  <c r="L4" i="25" s="1"/>
  <c r="B61" i="25"/>
  <c r="B59" i="25"/>
  <c r="B57" i="25"/>
  <c r="B55" i="25"/>
  <c r="B53" i="25"/>
  <c r="B51" i="25"/>
  <c r="D52" i="25" s="1"/>
  <c r="B49" i="25"/>
  <c r="B47" i="25"/>
  <c r="B45" i="25"/>
  <c r="D44" i="25" s="1"/>
  <c r="B43" i="25"/>
  <c r="B41" i="25"/>
  <c r="B39" i="25"/>
  <c r="D40" i="25" s="1"/>
  <c r="B37" i="25"/>
  <c r="B35" i="25"/>
  <c r="D36" i="25" s="1"/>
  <c r="B33" i="25"/>
  <c r="B31" i="25"/>
  <c r="D32" i="25" s="1"/>
  <c r="B29" i="25"/>
  <c r="B27" i="25"/>
  <c r="B25" i="25"/>
  <c r="B23" i="25"/>
  <c r="B21" i="25"/>
  <c r="B19" i="25"/>
  <c r="D20" i="25" s="1"/>
  <c r="B17" i="25"/>
  <c r="D16" i="25" s="1"/>
  <c r="B15" i="25"/>
  <c r="B13" i="25"/>
  <c r="B11" i="25"/>
  <c r="B9" i="25"/>
  <c r="B7" i="25"/>
  <c r="D8" i="25" s="1"/>
  <c r="B5" i="25"/>
  <c r="B3" i="25"/>
  <c r="D4" i="25" s="1"/>
  <c r="B66" i="25"/>
  <c r="B68" i="25"/>
  <c r="B67" i="25"/>
  <c r="B65" i="25"/>
  <c r="B64" i="25"/>
  <c r="K3" i="24"/>
  <c r="O4" i="24" s="1"/>
  <c r="K5" i="24"/>
  <c r="K7" i="24"/>
  <c r="K9" i="24"/>
  <c r="O8" i="24" s="1"/>
  <c r="K11" i="24"/>
  <c r="K13" i="24"/>
  <c r="O12" i="24" s="1"/>
  <c r="K15" i="24"/>
  <c r="O16" i="24" s="1"/>
  <c r="K17" i="24"/>
  <c r="K19" i="24"/>
  <c r="K21" i="24"/>
  <c r="O20" i="24" s="1"/>
  <c r="K23" i="24"/>
  <c r="O24" i="24" s="1"/>
  <c r="K25" i="24"/>
  <c r="K27" i="24"/>
  <c r="O28" i="24" s="1"/>
  <c r="K29" i="24"/>
  <c r="K31" i="24"/>
  <c r="K33" i="24"/>
  <c r="O32" i="24" s="1"/>
  <c r="K35" i="24"/>
  <c r="O36" i="24" s="1"/>
  <c r="K37" i="24"/>
  <c r="K39" i="24"/>
  <c r="K41" i="24"/>
  <c r="O40" i="24" s="1"/>
  <c r="K43" i="24"/>
  <c r="O44" i="24" s="1"/>
  <c r="K45" i="24"/>
  <c r="K47" i="24"/>
  <c r="K49" i="24"/>
  <c r="O48" i="24" s="1"/>
  <c r="K51" i="24"/>
  <c r="O52" i="24" s="1"/>
  <c r="K53" i="24"/>
  <c r="K55" i="24"/>
  <c r="K57" i="24"/>
  <c r="O56" i="24" s="1"/>
  <c r="K59" i="24"/>
  <c r="K61" i="24"/>
  <c r="O60" i="24" s="1"/>
  <c r="L69" i="28"/>
  <c r="N69" i="28" s="1"/>
  <c r="L66" i="28"/>
  <c r="N66" i="28" s="1"/>
  <c r="L68" i="28"/>
  <c r="N68" i="28" s="1"/>
  <c r="L67" i="28"/>
  <c r="N67" i="28" s="1"/>
  <c r="L64" i="28"/>
  <c r="N64" i="28" s="1"/>
  <c r="L68" i="20"/>
  <c r="N68" i="20" s="1"/>
  <c r="L69" i="20"/>
  <c r="N69" i="20" s="1"/>
  <c r="L64" i="20"/>
  <c r="N64" i="20" s="1"/>
  <c r="L67" i="20"/>
  <c r="N67" i="20" s="1"/>
  <c r="L65" i="20"/>
  <c r="N65" i="20" s="1"/>
  <c r="L64" i="21"/>
  <c r="N64" i="21" s="1"/>
  <c r="L65" i="21"/>
  <c r="N65" i="21" s="1"/>
  <c r="L66" i="21"/>
  <c r="N66" i="21" s="1"/>
  <c r="L65" i="22"/>
  <c r="N65" i="22" s="1"/>
  <c r="L69" i="22"/>
  <c r="N69" i="22" s="1"/>
  <c r="L67" i="22"/>
  <c r="N67" i="22" s="1"/>
  <c r="L64" i="22"/>
  <c r="N64" i="22" s="1"/>
  <c r="L68" i="22"/>
  <c r="N68" i="22" s="1"/>
  <c r="L65" i="28"/>
  <c r="N65" i="28" s="1"/>
  <c r="L66" i="20"/>
  <c r="N66" i="20" s="1"/>
  <c r="L66" i="22"/>
  <c r="N66" i="22" s="1"/>
  <c r="K68" i="24"/>
  <c r="K65" i="24"/>
  <c r="K69" i="24"/>
  <c r="K64" i="24"/>
  <c r="K66" i="24"/>
  <c r="K67" i="24"/>
  <c r="J65" i="24"/>
  <c r="J69" i="24"/>
  <c r="J64" i="24"/>
  <c r="J66" i="24"/>
  <c r="J67" i="24"/>
  <c r="J68" i="24"/>
  <c r="J61" i="24"/>
  <c r="L60" i="24" s="1"/>
  <c r="J59" i="24"/>
  <c r="J57" i="24"/>
  <c r="L56" i="24" s="1"/>
  <c r="J55" i="24"/>
  <c r="J53" i="24"/>
  <c r="J51" i="24"/>
  <c r="L52" i="24" s="1"/>
  <c r="J49" i="24"/>
  <c r="L48" i="24" s="1"/>
  <c r="J47" i="24"/>
  <c r="J45" i="24"/>
  <c r="J43" i="24"/>
  <c r="L44" i="24" s="1"/>
  <c r="J41" i="24"/>
  <c r="L40" i="24" s="1"/>
  <c r="J39" i="24"/>
  <c r="J37" i="24"/>
  <c r="J35" i="24"/>
  <c r="L36" i="24" s="1"/>
  <c r="J33" i="24"/>
  <c r="L32" i="24" s="1"/>
  <c r="J31" i="24"/>
  <c r="J29" i="24"/>
  <c r="J27" i="24"/>
  <c r="L28" i="24" s="1"/>
  <c r="J25" i="24"/>
  <c r="J23" i="24"/>
  <c r="L24" i="24" s="1"/>
  <c r="J21" i="24"/>
  <c r="L20" i="24" s="1"/>
  <c r="J19" i="24"/>
  <c r="J17" i="24"/>
  <c r="J15" i="24"/>
  <c r="L16" i="24" s="1"/>
  <c r="J13" i="24"/>
  <c r="L12" i="24" s="1"/>
  <c r="J11" i="24"/>
  <c r="J9" i="24"/>
  <c r="L8" i="24" s="1"/>
  <c r="J7" i="24"/>
  <c r="J5" i="24"/>
  <c r="J3" i="24"/>
  <c r="L4" i="24" s="1"/>
  <c r="B66" i="24"/>
  <c r="B64" i="24"/>
  <c r="B68" i="24"/>
  <c r="B65" i="24"/>
  <c r="B67" i="24"/>
  <c r="B69" i="24"/>
  <c r="B61" i="24"/>
  <c r="D60" i="24" s="1"/>
  <c r="B59" i="24"/>
  <c r="B57" i="24"/>
  <c r="D56" i="24" s="1"/>
  <c r="B55" i="24"/>
  <c r="B53" i="24"/>
  <c r="B51" i="24"/>
  <c r="D52" i="24" s="1"/>
  <c r="B49" i="24"/>
  <c r="B47" i="24"/>
  <c r="D48" i="24" s="1"/>
  <c r="B45" i="24"/>
  <c r="D44" i="24" s="1"/>
  <c r="B43" i="24"/>
  <c r="B41" i="24"/>
  <c r="B39" i="24"/>
  <c r="D40" i="24" s="1"/>
  <c r="B37" i="24"/>
  <c r="B35" i="24"/>
  <c r="D36" i="24" s="1"/>
  <c r="B33" i="24"/>
  <c r="B31" i="24"/>
  <c r="D32" i="24" s="1"/>
  <c r="B29" i="24"/>
  <c r="D28" i="24" s="1"/>
  <c r="B27" i="24"/>
  <c r="B25" i="24"/>
  <c r="B23" i="24"/>
  <c r="D24" i="24" s="1"/>
  <c r="B21" i="24"/>
  <c r="D20" i="24" s="1"/>
  <c r="B19" i="24"/>
  <c r="B17" i="24"/>
  <c r="D16" i="24" s="1"/>
  <c r="B15" i="24"/>
  <c r="B13" i="24"/>
  <c r="B11" i="24"/>
  <c r="D12" i="24" s="1"/>
  <c r="B9" i="24"/>
  <c r="B7" i="24"/>
  <c r="D8" i="24" s="1"/>
  <c r="B5" i="24"/>
  <c r="B3" i="24"/>
  <c r="D4" i="24" s="1"/>
  <c r="K3" i="23"/>
  <c r="O4" i="23" s="1"/>
  <c r="K5" i="23"/>
  <c r="K7" i="23"/>
  <c r="K9" i="23"/>
  <c r="O8" i="23" s="1"/>
  <c r="K11" i="23"/>
  <c r="K13" i="23"/>
  <c r="O12" i="23" s="1"/>
  <c r="K15" i="23"/>
  <c r="O16" i="23" s="1"/>
  <c r="K17" i="23"/>
  <c r="K19" i="23"/>
  <c r="K21" i="23"/>
  <c r="O20" i="23" s="1"/>
  <c r="K23" i="23"/>
  <c r="O24" i="23" s="1"/>
  <c r="K25" i="23"/>
  <c r="K27" i="23"/>
  <c r="O28" i="23" s="1"/>
  <c r="K29" i="23"/>
  <c r="K31" i="23"/>
  <c r="K33" i="23"/>
  <c r="O32" i="23" s="1"/>
  <c r="K35" i="23"/>
  <c r="O36" i="23" s="1"/>
  <c r="K37" i="23"/>
  <c r="K39" i="23"/>
  <c r="K41" i="23"/>
  <c r="O40" i="23" s="1"/>
  <c r="K43" i="23"/>
  <c r="K45" i="23"/>
  <c r="O44" i="23" s="1"/>
  <c r="K47" i="23"/>
  <c r="K49" i="23"/>
  <c r="O48" i="23" s="1"/>
  <c r="K51" i="23"/>
  <c r="O52" i="23" s="1"/>
  <c r="K53" i="23"/>
  <c r="K55" i="23"/>
  <c r="K57" i="23"/>
  <c r="O56" i="23" s="1"/>
  <c r="K59" i="23"/>
  <c r="K61" i="23"/>
  <c r="O60" i="23" s="1"/>
  <c r="B69" i="23"/>
  <c r="B64" i="23"/>
  <c r="B68" i="23"/>
  <c r="B67" i="23"/>
  <c r="B66" i="23"/>
  <c r="B65" i="23"/>
  <c r="K66" i="23"/>
  <c r="K65" i="23"/>
  <c r="K68" i="23"/>
  <c r="K64" i="23"/>
  <c r="K67" i="23"/>
  <c r="J65" i="23"/>
  <c r="J68" i="23"/>
  <c r="J64" i="23"/>
  <c r="J67" i="23"/>
  <c r="J66" i="23"/>
  <c r="J61" i="23"/>
  <c r="L60" i="23" s="1"/>
  <c r="J59" i="23"/>
  <c r="J57" i="23"/>
  <c r="J55" i="23"/>
  <c r="J53" i="23"/>
  <c r="J51" i="23"/>
  <c r="L52" i="23" s="1"/>
  <c r="J49" i="23"/>
  <c r="J47" i="23"/>
  <c r="J45" i="23"/>
  <c r="L44" i="23" s="1"/>
  <c r="J43" i="23"/>
  <c r="J41" i="23"/>
  <c r="L40" i="23" s="1"/>
  <c r="J39" i="23"/>
  <c r="J37" i="23"/>
  <c r="J35" i="23"/>
  <c r="L36" i="23" s="1"/>
  <c r="J33" i="23"/>
  <c r="L32" i="23" s="1"/>
  <c r="J31" i="23"/>
  <c r="J29" i="23"/>
  <c r="J27" i="23"/>
  <c r="J25" i="23"/>
  <c r="J23" i="23"/>
  <c r="J21" i="23"/>
  <c r="L20" i="23" s="1"/>
  <c r="J19" i="23"/>
  <c r="J17" i="23"/>
  <c r="J15" i="23"/>
  <c r="L16" i="23" s="1"/>
  <c r="B61" i="23"/>
  <c r="B59" i="23"/>
  <c r="D60" i="23" s="1"/>
  <c r="B57" i="23"/>
  <c r="D56" i="23" s="1"/>
  <c r="B55" i="23"/>
  <c r="B53" i="23"/>
  <c r="B51" i="23"/>
  <c r="D52" i="23" s="1"/>
  <c r="B49" i="23"/>
  <c r="B47" i="23"/>
  <c r="D48" i="23" s="1"/>
  <c r="B45" i="23"/>
  <c r="D44" i="23" s="1"/>
  <c r="B43" i="23"/>
  <c r="B41" i="23"/>
  <c r="B39" i="23"/>
  <c r="D40" i="23" s="1"/>
  <c r="B37" i="23"/>
  <c r="B35" i="23"/>
  <c r="D36" i="23" s="1"/>
  <c r="B33" i="23"/>
  <c r="B31" i="23"/>
  <c r="D32" i="23" s="1"/>
  <c r="B29" i="23"/>
  <c r="D28" i="23" s="1"/>
  <c r="B27" i="23"/>
  <c r="B25" i="23"/>
  <c r="B23" i="23"/>
  <c r="D24" i="23" s="1"/>
  <c r="B21" i="23"/>
  <c r="D20" i="23" s="1"/>
  <c r="B19" i="23"/>
  <c r="B17" i="23"/>
  <c r="D16" i="23" s="1"/>
  <c r="B15" i="23"/>
  <c r="J13" i="23"/>
  <c r="J11" i="23"/>
  <c r="J9" i="23"/>
  <c r="L8" i="23" s="1"/>
  <c r="J7" i="23"/>
  <c r="J5" i="23"/>
  <c r="J3" i="23"/>
  <c r="L4" i="23" s="1"/>
  <c r="B13" i="23"/>
  <c r="B11" i="23"/>
  <c r="D12" i="23" s="1"/>
  <c r="B9" i="23"/>
  <c r="B7" i="23"/>
  <c r="D8" i="23" s="1"/>
  <c r="B5" i="23"/>
  <c r="D4" i="23" s="1"/>
  <c r="B3" i="23"/>
  <c r="J61" i="31"/>
  <c r="L60" i="31" s="1"/>
  <c r="J59" i="31"/>
  <c r="J57" i="31"/>
  <c r="L56" i="31" s="1"/>
  <c r="J55" i="31"/>
  <c r="J53" i="31"/>
  <c r="J51" i="31"/>
  <c r="L52" i="31" s="1"/>
  <c r="J49" i="31"/>
  <c r="L48" i="31" s="1"/>
  <c r="J47" i="31"/>
  <c r="J45" i="31"/>
  <c r="J43" i="31"/>
  <c r="L44" i="31" s="1"/>
  <c r="J41" i="31"/>
  <c r="L40" i="31" s="1"/>
  <c r="J39" i="31"/>
  <c r="J37" i="31"/>
  <c r="J35" i="31"/>
  <c r="L36" i="31" s="1"/>
  <c r="J33" i="31"/>
  <c r="L32" i="31" s="1"/>
  <c r="J31" i="31"/>
  <c r="J29" i="31"/>
  <c r="J27" i="31"/>
  <c r="L28" i="31" s="1"/>
  <c r="J25" i="31"/>
  <c r="J23" i="31"/>
  <c r="L24" i="31" s="1"/>
  <c r="J21" i="31"/>
  <c r="L20" i="31" s="1"/>
  <c r="J19" i="31"/>
  <c r="J17" i="31"/>
  <c r="J15" i="31"/>
  <c r="L16" i="31" s="1"/>
  <c r="J13" i="31"/>
  <c r="L12" i="31" s="1"/>
  <c r="J11" i="31"/>
  <c r="J9" i="31"/>
  <c r="J7" i="31"/>
  <c r="L8" i="31" s="1"/>
  <c r="J5" i="31"/>
  <c r="J3" i="31"/>
  <c r="L4" i="31" s="1"/>
  <c r="B61" i="31"/>
  <c r="D60" i="31" s="1"/>
  <c r="B59" i="31"/>
  <c r="B57" i="31"/>
  <c r="B55" i="31"/>
  <c r="B53" i="31"/>
  <c r="B51" i="31"/>
  <c r="D52" i="31" s="1"/>
  <c r="B49" i="31"/>
  <c r="B47" i="31"/>
  <c r="B45" i="31"/>
  <c r="D44" i="31" s="1"/>
  <c r="B43" i="31"/>
  <c r="B41" i="31"/>
  <c r="B39" i="31"/>
  <c r="D40" i="31" s="1"/>
  <c r="B37" i="31"/>
  <c r="B35" i="31"/>
  <c r="D36" i="31" s="1"/>
  <c r="B33" i="31"/>
  <c r="B31" i="31"/>
  <c r="D32" i="31" s="1"/>
  <c r="B29" i="31"/>
  <c r="B27" i="31"/>
  <c r="B25" i="31"/>
  <c r="B23" i="31"/>
  <c r="B21" i="31"/>
  <c r="D20" i="31" s="1"/>
  <c r="B19" i="31"/>
  <c r="B17" i="31"/>
  <c r="D16" i="31" s="1"/>
  <c r="B15" i="31"/>
  <c r="B13" i="31"/>
  <c r="B11" i="31"/>
  <c r="B9" i="31"/>
  <c r="B7" i="31"/>
  <c r="D8" i="31" s="1"/>
  <c r="B5" i="31"/>
  <c r="D4" i="31" s="1"/>
  <c r="B3" i="31"/>
  <c r="K67" i="31"/>
  <c r="K66" i="31"/>
  <c r="K64" i="31"/>
  <c r="K68" i="31"/>
  <c r="K65" i="31"/>
  <c r="K69" i="31"/>
  <c r="J66" i="31"/>
  <c r="J64" i="31"/>
  <c r="J68" i="31"/>
  <c r="J65" i="31"/>
  <c r="J69" i="31"/>
  <c r="J67" i="31"/>
  <c r="B67" i="31"/>
  <c r="B66" i="31"/>
  <c r="B65" i="31"/>
  <c r="B68" i="31"/>
  <c r="B64" i="31"/>
  <c r="K3" i="30"/>
  <c r="O4" i="30" s="1"/>
  <c r="K5" i="30"/>
  <c r="K7" i="30"/>
  <c r="K9" i="30"/>
  <c r="O8" i="30" s="1"/>
  <c r="K11" i="30"/>
  <c r="K13" i="30"/>
  <c r="O12" i="30" s="1"/>
  <c r="K15" i="30"/>
  <c r="O16" i="30" s="1"/>
  <c r="K17" i="30"/>
  <c r="K19" i="30"/>
  <c r="K21" i="30"/>
  <c r="O20" i="30" s="1"/>
  <c r="K23" i="30"/>
  <c r="O24" i="30" s="1"/>
  <c r="K25" i="30"/>
  <c r="K27" i="30"/>
  <c r="O28" i="30" s="1"/>
  <c r="K29" i="30"/>
  <c r="K31" i="30"/>
  <c r="K33" i="30"/>
  <c r="O32" i="30" s="1"/>
  <c r="K35" i="30"/>
  <c r="O36" i="30" s="1"/>
  <c r="K37" i="30"/>
  <c r="K39" i="30"/>
  <c r="K41" i="30"/>
  <c r="O40" i="30" s="1"/>
  <c r="K43" i="30"/>
  <c r="O44" i="30" s="1"/>
  <c r="K45" i="30"/>
  <c r="K47" i="30"/>
  <c r="K49" i="30"/>
  <c r="O48" i="30" s="1"/>
  <c r="K51" i="30"/>
  <c r="O52" i="30" s="1"/>
  <c r="K53" i="30"/>
  <c r="K55" i="30"/>
  <c r="K57" i="30"/>
  <c r="O56" i="30" s="1"/>
  <c r="K59" i="30"/>
  <c r="K61" i="30"/>
  <c r="O60" i="30" s="1"/>
  <c r="K67" i="30"/>
  <c r="K64" i="30"/>
  <c r="K66" i="30"/>
  <c r="K65" i="30"/>
  <c r="J64" i="30"/>
  <c r="J66" i="30"/>
  <c r="J65" i="30"/>
  <c r="J67" i="30"/>
  <c r="J61" i="30"/>
  <c r="L60" i="30" s="1"/>
  <c r="J59" i="30"/>
  <c r="J57" i="30"/>
  <c r="J55" i="30"/>
  <c r="J53" i="30"/>
  <c r="J51" i="30"/>
  <c r="J49" i="30"/>
  <c r="J47" i="30"/>
  <c r="J45" i="30"/>
  <c r="J43" i="30"/>
  <c r="L44" i="30" s="1"/>
  <c r="J41" i="30"/>
  <c r="J39" i="30"/>
  <c r="J37" i="30"/>
  <c r="J35" i="30"/>
  <c r="L36" i="30" s="1"/>
  <c r="J33" i="30"/>
  <c r="J31" i="30"/>
  <c r="J29" i="30"/>
  <c r="J27" i="30"/>
  <c r="J25" i="30"/>
  <c r="J23" i="30"/>
  <c r="J21" i="30"/>
  <c r="L20" i="30" s="1"/>
  <c r="J19" i="30"/>
  <c r="J17" i="30"/>
  <c r="J15" i="30"/>
  <c r="J13" i="30"/>
  <c r="J11" i="30"/>
  <c r="J9" i="30"/>
  <c r="L8" i="30" s="1"/>
  <c r="J7" i="30"/>
  <c r="J5" i="30"/>
  <c r="J3" i="30"/>
  <c r="L4" i="30" s="1"/>
  <c r="B66" i="30"/>
  <c r="B67" i="30"/>
  <c r="B65" i="30"/>
  <c r="B68" i="30"/>
  <c r="B64" i="30"/>
  <c r="B61" i="30"/>
  <c r="D60" i="30" s="1"/>
  <c r="B59" i="30"/>
  <c r="B57" i="30"/>
  <c r="B55" i="30"/>
  <c r="B53" i="30"/>
  <c r="B51" i="30"/>
  <c r="D52" i="30" s="1"/>
  <c r="B49" i="30"/>
  <c r="B47" i="30"/>
  <c r="B45" i="30"/>
  <c r="D44" i="30" s="1"/>
  <c r="B43" i="30"/>
  <c r="B41" i="30"/>
  <c r="B39" i="30"/>
  <c r="D40" i="30" s="1"/>
  <c r="B37" i="30"/>
  <c r="B35" i="30"/>
  <c r="D36" i="30" s="1"/>
  <c r="B33" i="30"/>
  <c r="B31" i="30"/>
  <c r="D32" i="30" s="1"/>
  <c r="B29" i="30"/>
  <c r="B27" i="30"/>
  <c r="B25" i="30"/>
  <c r="B23" i="30"/>
  <c r="B21" i="30"/>
  <c r="D20" i="30" s="1"/>
  <c r="B19" i="30"/>
  <c r="B17" i="30"/>
  <c r="D16" i="30" s="1"/>
  <c r="B15" i="30"/>
  <c r="B13" i="30"/>
  <c r="B11" i="30"/>
  <c r="B9" i="30"/>
  <c r="B7" i="30"/>
  <c r="D8" i="30" s="1"/>
  <c r="B5" i="30"/>
  <c r="B3" i="30"/>
  <c r="D4" i="30" s="1"/>
  <c r="D60" i="25" l="1"/>
  <c r="D66" i="31"/>
  <c r="F66" i="31" s="1"/>
  <c r="L69" i="31"/>
  <c r="N69" i="31" s="1"/>
  <c r="D64" i="26"/>
  <c r="F64" i="26" s="1"/>
  <c r="D68" i="26"/>
  <c r="F68" i="26" s="1"/>
  <c r="D66" i="26"/>
  <c r="F66" i="26" s="1"/>
  <c r="L66" i="30"/>
  <c r="N66" i="30" s="1"/>
  <c r="A60" i="45"/>
  <c r="I59" i="45" s="1"/>
  <c r="L65" i="23"/>
  <c r="N65" i="23" s="1"/>
  <c r="B64" i="45"/>
  <c r="F63" i="45" s="1"/>
  <c r="D68" i="23"/>
  <c r="F68" i="23" s="1"/>
  <c r="D68" i="24"/>
  <c r="F68" i="24" s="1"/>
  <c r="A84" i="45"/>
  <c r="C85" i="45" s="1"/>
  <c r="D66" i="25"/>
  <c r="F66" i="25" s="1"/>
  <c r="L68" i="25"/>
  <c r="N68" i="25" s="1"/>
  <c r="L64" i="25"/>
  <c r="N64" i="25" s="1"/>
  <c r="D68" i="30"/>
  <c r="F68" i="30" s="1"/>
  <c r="L65" i="30"/>
  <c r="N65" i="30" s="1"/>
  <c r="D67" i="31"/>
  <c r="F67" i="31" s="1"/>
  <c r="L64" i="31"/>
  <c r="N64" i="31" s="1"/>
  <c r="L67" i="23"/>
  <c r="N67" i="23" s="1"/>
  <c r="B60" i="45"/>
  <c r="L59" i="45" s="1"/>
  <c r="D67" i="23"/>
  <c r="F67" i="23" s="1"/>
  <c r="A67" i="45"/>
  <c r="C68" i="45" s="1"/>
  <c r="D69" i="24"/>
  <c r="F69" i="24" s="1"/>
  <c r="A75" i="45"/>
  <c r="I76" i="45" s="1"/>
  <c r="D64" i="24"/>
  <c r="F64" i="24" s="1"/>
  <c r="L67" i="24"/>
  <c r="N67" i="24" s="1"/>
  <c r="L66" i="24"/>
  <c r="N66" i="24" s="1"/>
  <c r="D65" i="30"/>
  <c r="F65" i="30" s="1"/>
  <c r="D64" i="31"/>
  <c r="F64" i="31" s="1"/>
  <c r="L64" i="23"/>
  <c r="N64" i="23" s="1"/>
  <c r="B56" i="45"/>
  <c r="L55" i="45" s="1"/>
  <c r="D66" i="23"/>
  <c r="F66" i="23" s="1"/>
  <c r="A71" i="45"/>
  <c r="C72" i="45" s="1"/>
  <c r="D66" i="24"/>
  <c r="F66" i="24" s="1"/>
  <c r="L69" i="24"/>
  <c r="N69" i="24" s="1"/>
  <c r="D67" i="25"/>
  <c r="F67" i="25" s="1"/>
  <c r="N69" i="30"/>
  <c r="N68" i="30"/>
  <c r="L65" i="31"/>
  <c r="N65" i="31" s="1"/>
  <c r="L68" i="31"/>
  <c r="N68" i="31" s="1"/>
  <c r="A56" i="45"/>
  <c r="I55" i="45" s="1"/>
  <c r="L66" i="23"/>
  <c r="N66" i="23" s="1"/>
  <c r="A64" i="45"/>
  <c r="C63" i="45" s="1"/>
  <c r="L68" i="23"/>
  <c r="N68" i="23" s="1"/>
  <c r="D67" i="24"/>
  <c r="F67" i="24" s="1"/>
  <c r="D65" i="24"/>
  <c r="F65" i="24" s="1"/>
  <c r="L64" i="24"/>
  <c r="N64" i="24" s="1"/>
  <c r="A80" i="45"/>
  <c r="I81" i="45" s="1"/>
  <c r="D64" i="25"/>
  <c r="F64" i="25" s="1"/>
  <c r="A88" i="45"/>
  <c r="C89" i="45" s="1"/>
  <c r="D68" i="25"/>
  <c r="F68" i="25" s="1"/>
  <c r="L67" i="25"/>
  <c r="N67" i="25" s="1"/>
  <c r="L65" i="25"/>
  <c r="N65" i="25" s="1"/>
  <c r="D65" i="26"/>
  <c r="F65" i="26" s="1"/>
  <c r="D65" i="25"/>
  <c r="F65" i="25" s="1"/>
  <c r="A82" i="45"/>
  <c r="C81" i="45" s="1"/>
  <c r="B86" i="45"/>
  <c r="L85" i="45" s="1"/>
  <c r="B82" i="45"/>
  <c r="F81" i="45" s="1"/>
  <c r="A86" i="45"/>
  <c r="I85" i="45" s="1"/>
  <c r="L66" i="25"/>
  <c r="N66" i="25" s="1"/>
  <c r="B90" i="45"/>
  <c r="L89" i="45" s="1"/>
  <c r="A90" i="45"/>
  <c r="I89" i="45" s="1"/>
  <c r="L69" i="25"/>
  <c r="N69" i="25" s="1"/>
  <c r="A69" i="45"/>
  <c r="I68" i="45" s="1"/>
  <c r="B69" i="45"/>
  <c r="L68" i="45" s="1"/>
  <c r="A73" i="45"/>
  <c r="I72" i="45" s="1"/>
  <c r="L68" i="24"/>
  <c r="N68" i="24" s="1"/>
  <c r="B73" i="45"/>
  <c r="L72" i="45" s="1"/>
  <c r="A77" i="45"/>
  <c r="C76" i="45" s="1"/>
  <c r="L65" i="24"/>
  <c r="N65" i="24" s="1"/>
  <c r="B77" i="45"/>
  <c r="F76" i="45" s="1"/>
  <c r="A58" i="45"/>
  <c r="C59" i="45" s="1"/>
  <c r="D69" i="23"/>
  <c r="F69" i="23" s="1"/>
  <c r="A62" i="45"/>
  <c r="I63" i="45" s="1"/>
  <c r="D64" i="23"/>
  <c r="F64" i="23" s="1"/>
  <c r="A54" i="45"/>
  <c r="C55" i="45" s="1"/>
  <c r="D65" i="23"/>
  <c r="F65" i="23" s="1"/>
  <c r="A43" i="45"/>
  <c r="I42" i="45" s="1"/>
  <c r="B43" i="45"/>
  <c r="L42" i="45" s="1"/>
  <c r="A51" i="45"/>
  <c r="C50" i="45" s="1"/>
  <c r="L66" i="31"/>
  <c r="N66" i="31" s="1"/>
  <c r="B51" i="45"/>
  <c r="F50" i="45" s="1"/>
  <c r="A47" i="45"/>
  <c r="I46" i="45" s="1"/>
  <c r="L67" i="31"/>
  <c r="N67" i="31" s="1"/>
  <c r="B47" i="45"/>
  <c r="L46" i="45" s="1"/>
  <c r="A45" i="45"/>
  <c r="C46" i="45" s="1"/>
  <c r="D68" i="31"/>
  <c r="F68" i="31" s="1"/>
  <c r="A49" i="45"/>
  <c r="I50" i="45" s="1"/>
  <c r="D65" i="31"/>
  <c r="F65" i="31" s="1"/>
  <c r="A41" i="45"/>
  <c r="C42" i="45" s="1"/>
  <c r="A30" i="45"/>
  <c r="I29" i="45" s="1"/>
  <c r="B30" i="45"/>
  <c r="L29" i="45" s="1"/>
  <c r="A38" i="45"/>
  <c r="I37" i="45" s="1"/>
  <c r="L64" i="30"/>
  <c r="N64" i="30" s="1"/>
  <c r="L37" i="45"/>
  <c r="A34" i="45"/>
  <c r="C33" i="45" s="1"/>
  <c r="L67" i="30"/>
  <c r="N67" i="30" s="1"/>
  <c r="B34" i="45"/>
  <c r="F33" i="45" s="1"/>
  <c r="A28" i="45"/>
  <c r="D64" i="30"/>
  <c r="F64" i="30" s="1"/>
  <c r="A36" i="45"/>
  <c r="C37" i="45" s="1"/>
  <c r="D67" i="30"/>
  <c r="F67" i="30" s="1"/>
  <c r="A32" i="45"/>
  <c r="I33" i="45" s="1"/>
  <c r="D66" i="30"/>
  <c r="F66" i="30" s="1"/>
  <c r="K3" i="29"/>
  <c r="K5" i="29"/>
  <c r="O4" i="29" s="1"/>
  <c r="K7" i="29"/>
  <c r="K9" i="29"/>
  <c r="O8" i="29" s="1"/>
  <c r="K11" i="29"/>
  <c r="O12" i="29" s="1"/>
  <c r="K13" i="29"/>
  <c r="K15" i="29"/>
  <c r="O16" i="29" s="1"/>
  <c r="K17" i="29"/>
  <c r="K19" i="29"/>
  <c r="K21" i="29"/>
  <c r="O20" i="29" s="1"/>
  <c r="K23" i="29"/>
  <c r="O24" i="29" s="1"/>
  <c r="K25" i="29"/>
  <c r="K27" i="29"/>
  <c r="O28" i="29" s="1"/>
  <c r="K29" i="29"/>
  <c r="K31" i="29"/>
  <c r="K33" i="29"/>
  <c r="O32" i="29" s="1"/>
  <c r="K35" i="29"/>
  <c r="O36" i="29" s="1"/>
  <c r="K37" i="29"/>
  <c r="K39" i="29"/>
  <c r="K41" i="29"/>
  <c r="O40" i="29" s="1"/>
  <c r="K43" i="29"/>
  <c r="O44" i="29" s="1"/>
  <c r="K45" i="29"/>
  <c r="K47" i="29"/>
  <c r="K49" i="29"/>
  <c r="O48" i="29" s="1"/>
  <c r="K51" i="29"/>
  <c r="O52" i="29" s="1"/>
  <c r="K53" i="29"/>
  <c r="K55" i="29"/>
  <c r="K57" i="29"/>
  <c r="O56" i="29" s="1"/>
  <c r="K59" i="29"/>
  <c r="K61" i="29"/>
  <c r="O60" i="29" s="1"/>
  <c r="K64" i="29"/>
  <c r="K65" i="29"/>
  <c r="K66" i="29"/>
  <c r="K67" i="29"/>
  <c r="K68" i="29"/>
  <c r="K69" i="29"/>
  <c r="J61" i="29"/>
  <c r="L60" i="29" s="1"/>
  <c r="J59" i="29"/>
  <c r="J57" i="29"/>
  <c r="L56" i="29" s="1"/>
  <c r="J55" i="29"/>
  <c r="J53" i="29"/>
  <c r="J51" i="29"/>
  <c r="L52" i="29" s="1"/>
  <c r="J49" i="29"/>
  <c r="L48" i="29" s="1"/>
  <c r="J47" i="29"/>
  <c r="J45" i="29"/>
  <c r="J43" i="29"/>
  <c r="L44" i="29" s="1"/>
  <c r="J41" i="29"/>
  <c r="L40" i="29" s="1"/>
  <c r="J39" i="29"/>
  <c r="J37" i="29"/>
  <c r="J35" i="29"/>
  <c r="L36" i="29" s="1"/>
  <c r="J33" i="29"/>
  <c r="L32" i="29" s="1"/>
  <c r="J31" i="29"/>
  <c r="J29" i="29"/>
  <c r="J27" i="29"/>
  <c r="L28" i="29" s="1"/>
  <c r="J25" i="29"/>
  <c r="J23" i="29"/>
  <c r="L24" i="29" s="1"/>
  <c r="J21" i="29"/>
  <c r="L20" i="29" s="1"/>
  <c r="J19" i="29"/>
  <c r="J17" i="29"/>
  <c r="J15" i="29"/>
  <c r="L16" i="29" s="1"/>
  <c r="J13" i="29"/>
  <c r="J11" i="29"/>
  <c r="L12" i="29" s="1"/>
  <c r="J9" i="29"/>
  <c r="L8" i="29" s="1"/>
  <c r="J7" i="29"/>
  <c r="B61" i="29"/>
  <c r="D60" i="29" s="1"/>
  <c r="B59" i="29"/>
  <c r="B57" i="29"/>
  <c r="D56" i="29" s="1"/>
  <c r="B55" i="29"/>
  <c r="B53" i="29"/>
  <c r="B51" i="29"/>
  <c r="D52" i="29" s="1"/>
  <c r="B49" i="29"/>
  <c r="B47" i="29"/>
  <c r="D48" i="29" s="1"/>
  <c r="B45" i="29"/>
  <c r="D44" i="29" s="1"/>
  <c r="B43" i="29"/>
  <c r="B41" i="29"/>
  <c r="B39" i="29"/>
  <c r="D40" i="29" s="1"/>
  <c r="B37" i="29"/>
  <c r="B35" i="29"/>
  <c r="D36" i="29" s="1"/>
  <c r="B33" i="29"/>
  <c r="B31" i="29"/>
  <c r="D32" i="29" s="1"/>
  <c r="B29" i="29"/>
  <c r="D28" i="29" s="1"/>
  <c r="B27" i="29"/>
  <c r="B25" i="29"/>
  <c r="B23" i="29"/>
  <c r="D24" i="29" s="1"/>
  <c r="B21" i="29"/>
  <c r="D20" i="29" s="1"/>
  <c r="B17" i="29"/>
  <c r="D16" i="29" s="1"/>
  <c r="B19" i="29"/>
  <c r="B15" i="29"/>
  <c r="B13" i="29"/>
  <c r="D12" i="29" s="1"/>
  <c r="B11" i="29"/>
  <c r="B9" i="29"/>
  <c r="B7" i="29"/>
  <c r="D8" i="29" s="1"/>
  <c r="B5" i="29"/>
  <c r="D4" i="29" s="1"/>
  <c r="K3" i="17"/>
  <c r="O4" i="17" s="1"/>
  <c r="K5" i="17"/>
  <c r="K7" i="17"/>
  <c r="O8" i="17" s="1"/>
  <c r="K9" i="17"/>
  <c r="K11" i="17"/>
  <c r="K13" i="17"/>
  <c r="O12" i="17" s="1"/>
  <c r="K15" i="17"/>
  <c r="K17" i="17"/>
  <c r="O16" i="17" s="1"/>
  <c r="K19" i="17"/>
  <c r="K21" i="17"/>
  <c r="O20" i="17" s="1"/>
  <c r="K23" i="17"/>
  <c r="K25" i="17"/>
  <c r="O24" i="17" s="1"/>
  <c r="K27" i="17"/>
  <c r="K29" i="17"/>
  <c r="O28" i="17" s="1"/>
  <c r="K31" i="17"/>
  <c r="K33" i="17"/>
  <c r="K35" i="17"/>
  <c r="O36" i="17" s="1"/>
  <c r="K37" i="17"/>
  <c r="K39" i="17"/>
  <c r="O40" i="17" s="1"/>
  <c r="K41" i="17"/>
  <c r="K43" i="17"/>
  <c r="K45" i="17"/>
  <c r="O44" i="17" s="1"/>
  <c r="K47" i="17"/>
  <c r="K49" i="17"/>
  <c r="O48" i="17" s="1"/>
  <c r="K51" i="17"/>
  <c r="K53" i="17"/>
  <c r="O52" i="17" s="1"/>
  <c r="K55" i="17"/>
  <c r="K57" i="17"/>
  <c r="O56" i="17" s="1"/>
  <c r="K59" i="17"/>
  <c r="O60" i="17" s="1"/>
  <c r="K61" i="17"/>
  <c r="K64" i="17"/>
  <c r="K65" i="17"/>
  <c r="K66" i="17"/>
  <c r="K67" i="17"/>
  <c r="K68" i="17"/>
  <c r="K69" i="17"/>
  <c r="D70" i="28"/>
  <c r="D70" i="20"/>
  <c r="D70" i="21"/>
  <c r="D70" i="22"/>
  <c r="F70" i="28"/>
  <c r="F70" i="20"/>
  <c r="F70" i="21"/>
  <c r="F70" i="22"/>
  <c r="J5" i="29"/>
  <c r="L4" i="29" s="1"/>
  <c r="J3" i="29"/>
  <c r="J65" i="29"/>
  <c r="J66" i="29"/>
  <c r="J67" i="29"/>
  <c r="J68" i="29"/>
  <c r="J69" i="29"/>
  <c r="J64" i="29"/>
  <c r="B66" i="29"/>
  <c r="B67" i="29"/>
  <c r="B64" i="29"/>
  <c r="B68" i="29"/>
  <c r="B65" i="29"/>
  <c r="B69" i="29"/>
  <c r="B3" i="29"/>
  <c r="J43" i="17"/>
  <c r="J61" i="17"/>
  <c r="J59" i="17"/>
  <c r="L60" i="17" s="1"/>
  <c r="J57" i="17"/>
  <c r="L56" i="17" s="1"/>
  <c r="J55" i="17"/>
  <c r="J53" i="17"/>
  <c r="L52" i="17" s="1"/>
  <c r="J51" i="17"/>
  <c r="J49" i="17"/>
  <c r="L48" i="17" s="1"/>
  <c r="J47" i="17"/>
  <c r="J45" i="17"/>
  <c r="L44" i="17" s="1"/>
  <c r="J41" i="17"/>
  <c r="J39" i="17"/>
  <c r="L40" i="17" s="1"/>
  <c r="J37" i="17"/>
  <c r="J35" i="17"/>
  <c r="L36" i="17" s="1"/>
  <c r="J33" i="17"/>
  <c r="L32" i="17" s="1"/>
  <c r="J31" i="17"/>
  <c r="J29" i="17"/>
  <c r="L28" i="17" s="1"/>
  <c r="J27" i="17"/>
  <c r="J25" i="17"/>
  <c r="L24" i="17" s="1"/>
  <c r="J23" i="17"/>
  <c r="J21" i="17"/>
  <c r="L20" i="17" s="1"/>
  <c r="J19" i="17"/>
  <c r="J17" i="17"/>
  <c r="L16" i="17" s="1"/>
  <c r="J15" i="17"/>
  <c r="D65" i="29" l="1"/>
  <c r="F65" i="29" s="1"/>
  <c r="L69" i="29"/>
  <c r="N69" i="29" s="1"/>
  <c r="A17" i="45"/>
  <c r="C16" i="45" s="1"/>
  <c r="L64" i="29"/>
  <c r="N64" i="29" s="1"/>
  <c r="D64" i="29"/>
  <c r="F64" i="29" s="1"/>
  <c r="L68" i="29"/>
  <c r="N68" i="29" s="1"/>
  <c r="O32" i="17"/>
  <c r="D68" i="29"/>
  <c r="F68" i="29" s="1"/>
  <c r="L67" i="29"/>
  <c r="N67" i="29" s="1"/>
  <c r="B17" i="45"/>
  <c r="F16" i="45" s="1"/>
  <c r="A21" i="45"/>
  <c r="L65" i="29"/>
  <c r="N65" i="29" s="1"/>
  <c r="B21" i="45"/>
  <c r="A25" i="45"/>
  <c r="C24" i="45" s="1"/>
  <c r="L66" i="29"/>
  <c r="N66" i="29" s="1"/>
  <c r="B25" i="45"/>
  <c r="F24" i="45" s="1"/>
  <c r="I20" i="45"/>
  <c r="D66" i="29"/>
  <c r="F66" i="29" s="1"/>
  <c r="A23" i="45"/>
  <c r="I24" i="45" s="1"/>
  <c r="D67" i="29"/>
  <c r="F67" i="29" s="1"/>
  <c r="A15" i="45"/>
  <c r="D69" i="29"/>
  <c r="F69" i="29" s="1"/>
  <c r="B12" i="45"/>
  <c r="B8" i="45"/>
  <c r="L7" i="45" s="1"/>
  <c r="B4" i="45"/>
  <c r="B61" i="17"/>
  <c r="B59" i="17"/>
  <c r="D60" i="17" s="1"/>
  <c r="B57" i="17"/>
  <c r="B55" i="17"/>
  <c r="B53" i="17"/>
  <c r="D52" i="17" s="1"/>
  <c r="B51" i="17"/>
  <c r="B49" i="17"/>
  <c r="B47" i="17"/>
  <c r="B45" i="17"/>
  <c r="D44" i="17" s="1"/>
  <c r="B43" i="17"/>
  <c r="B41" i="17"/>
  <c r="D40" i="17" s="1"/>
  <c r="B39" i="17"/>
  <c r="B37" i="17"/>
  <c r="B35" i="17"/>
  <c r="D36" i="17" s="1"/>
  <c r="B33" i="17"/>
  <c r="B31" i="17"/>
  <c r="D32" i="17" s="1"/>
  <c r="B29" i="17"/>
  <c r="B27" i="17"/>
  <c r="J65" i="17"/>
  <c r="J66" i="17"/>
  <c r="J67" i="17"/>
  <c r="J68" i="17"/>
  <c r="J69" i="17"/>
  <c r="K70" i="17"/>
  <c r="J64" i="17"/>
  <c r="B64" i="17"/>
  <c r="B65" i="17"/>
  <c r="B66" i="17"/>
  <c r="B67" i="17"/>
  <c r="B68" i="17"/>
  <c r="B25" i="17"/>
  <c r="B23" i="17"/>
  <c r="B21" i="17"/>
  <c r="D20" i="17" s="1"/>
  <c r="B19" i="17"/>
  <c r="B17" i="17"/>
  <c r="B15" i="17"/>
  <c r="D16" i="17" s="1"/>
  <c r="J13" i="17"/>
  <c r="L12" i="17" s="1"/>
  <c r="J11" i="17"/>
  <c r="J9" i="17"/>
  <c r="J7" i="17"/>
  <c r="L8" i="17" s="1"/>
  <c r="J5" i="17"/>
  <c r="J3" i="17"/>
  <c r="L4" i="17" s="1"/>
  <c r="B11" i="17"/>
  <c r="B9" i="17"/>
  <c r="D8" i="17" s="1"/>
  <c r="B7" i="17"/>
  <c r="B5" i="17"/>
  <c r="B3" i="17"/>
  <c r="D4" i="17" s="1"/>
  <c r="M70" i="17"/>
  <c r="E135" i="32"/>
  <c r="E134" i="32"/>
  <c r="E133" i="32"/>
  <c r="E132" i="32"/>
  <c r="E131" i="32"/>
  <c r="E130" i="32"/>
  <c r="E126" i="32"/>
  <c r="E125" i="32"/>
  <c r="E124" i="32"/>
  <c r="C65" i="21" s="1"/>
  <c r="E123" i="32"/>
  <c r="C67" i="21" s="1"/>
  <c r="E122" i="32"/>
  <c r="E121" i="32"/>
  <c r="E117" i="32"/>
  <c r="C64" i="20" s="1"/>
  <c r="E116" i="32"/>
  <c r="C65" i="20" s="1"/>
  <c r="E115" i="32"/>
  <c r="C68" i="20" s="1"/>
  <c r="E114" i="32"/>
  <c r="C66" i="20" s="1"/>
  <c r="E113" i="32"/>
  <c r="C67" i="20" s="1"/>
  <c r="C69" i="20"/>
  <c r="E108" i="32"/>
  <c r="E107" i="32"/>
  <c r="E106" i="32"/>
  <c r="E105" i="32"/>
  <c r="E104" i="32"/>
  <c r="E103" i="32"/>
  <c r="E96" i="32"/>
  <c r="E95" i="32"/>
  <c r="E94" i="32"/>
  <c r="E93" i="32"/>
  <c r="E92" i="32"/>
  <c r="E91" i="32"/>
  <c r="E87" i="32"/>
  <c r="E86" i="32"/>
  <c r="E85" i="32"/>
  <c r="E84" i="32"/>
  <c r="E83" i="32"/>
  <c r="E82" i="32"/>
  <c r="E78" i="32"/>
  <c r="E77" i="32"/>
  <c r="E76" i="32"/>
  <c r="E75" i="32"/>
  <c r="E74" i="32"/>
  <c r="E73" i="32"/>
  <c r="E69" i="32"/>
  <c r="E68" i="32"/>
  <c r="E67" i="32"/>
  <c r="E66" i="32"/>
  <c r="E65" i="32"/>
  <c r="E64" i="32"/>
  <c r="E60" i="32"/>
  <c r="E59" i="32"/>
  <c r="E58" i="32"/>
  <c r="E57" i="32"/>
  <c r="E56" i="32"/>
  <c r="E55" i="32"/>
  <c r="E48" i="32"/>
  <c r="E47" i="32"/>
  <c r="E46" i="32"/>
  <c r="E45" i="32"/>
  <c r="E44" i="32"/>
  <c r="E43" i="32"/>
  <c r="E38" i="32"/>
  <c r="E37" i="32"/>
  <c r="E36" i="32"/>
  <c r="E35" i="32"/>
  <c r="E34" i="32"/>
  <c r="C25" i="20" l="1"/>
  <c r="C29" i="20"/>
  <c r="G28" i="20" s="1"/>
  <c r="C49" i="20"/>
  <c r="C57" i="20"/>
  <c r="G56" i="20" s="1"/>
  <c r="C13" i="20"/>
  <c r="C69" i="22"/>
  <c r="C35" i="22"/>
  <c r="G36" i="22" s="1"/>
  <c r="C43" i="22"/>
  <c r="C51" i="22"/>
  <c r="G52" i="22" s="1"/>
  <c r="C5" i="22"/>
  <c r="C23" i="22"/>
  <c r="G24" i="22" s="1"/>
  <c r="C7" i="20"/>
  <c r="G8" i="20" s="1"/>
  <c r="C37" i="20"/>
  <c r="C55" i="20"/>
  <c r="C21" i="20"/>
  <c r="G20" i="20" s="1"/>
  <c r="C39" i="20"/>
  <c r="G40" i="20" s="1"/>
  <c r="C53" i="21"/>
  <c r="C17" i="21"/>
  <c r="G16" i="21" s="1"/>
  <c r="C11" i="21"/>
  <c r="G12" i="21" s="1"/>
  <c r="C41" i="21"/>
  <c r="C33" i="21"/>
  <c r="C64" i="22"/>
  <c r="C21" i="22"/>
  <c r="G20" i="22" s="1"/>
  <c r="C37" i="22"/>
  <c r="C55" i="22"/>
  <c r="G56" i="22" s="1"/>
  <c r="C7" i="22"/>
  <c r="G8" i="22" s="1"/>
  <c r="C39" i="22"/>
  <c r="G40" i="22" s="1"/>
  <c r="C5" i="20"/>
  <c r="C35" i="20"/>
  <c r="G36" i="20" s="1"/>
  <c r="C43" i="20"/>
  <c r="C51" i="20"/>
  <c r="G52" i="20" s="1"/>
  <c r="C23" i="20"/>
  <c r="G24" i="20" s="1"/>
  <c r="C15" i="21"/>
  <c r="C9" i="21"/>
  <c r="C27" i="21"/>
  <c r="C45" i="21"/>
  <c r="G44" i="21" s="1"/>
  <c r="C61" i="21"/>
  <c r="G60" i="21" s="1"/>
  <c r="C25" i="22"/>
  <c r="C49" i="22"/>
  <c r="C57" i="22"/>
  <c r="C65" i="22"/>
  <c r="C13" i="22"/>
  <c r="C29" i="22"/>
  <c r="G28" i="22" s="1"/>
  <c r="C35" i="21"/>
  <c r="G36" i="21" s="1"/>
  <c r="C43" i="21"/>
  <c r="C64" i="21"/>
  <c r="C5" i="21"/>
  <c r="G4" i="21" s="1"/>
  <c r="C51" i="21"/>
  <c r="G52" i="21" s="1"/>
  <c r="C23" i="21"/>
  <c r="G24" i="21" s="1"/>
  <c r="C25" i="21"/>
  <c r="C29" i="21"/>
  <c r="G28" i="21" s="1"/>
  <c r="C49" i="21"/>
  <c r="C57" i="21"/>
  <c r="G56" i="21" s="1"/>
  <c r="C13" i="21"/>
  <c r="C9" i="22"/>
  <c r="C27" i="22"/>
  <c r="C45" i="22"/>
  <c r="G44" i="22" s="1"/>
  <c r="C61" i="22"/>
  <c r="G60" i="22" s="1"/>
  <c r="C67" i="22"/>
  <c r="C15" i="22"/>
  <c r="C19" i="20"/>
  <c r="C47" i="20"/>
  <c r="G48" i="20" s="1"/>
  <c r="C31" i="20"/>
  <c r="G32" i="20" s="1"/>
  <c r="C3" i="20"/>
  <c r="G4" i="20" s="1"/>
  <c r="C59" i="20"/>
  <c r="C17" i="20"/>
  <c r="G16" i="20" s="1"/>
  <c r="C53" i="20"/>
  <c r="C11" i="20"/>
  <c r="G12" i="20" s="1"/>
  <c r="C33" i="20"/>
  <c r="C41" i="20"/>
  <c r="C7" i="21"/>
  <c r="G8" i="21" s="1"/>
  <c r="C37" i="21"/>
  <c r="C55" i="21"/>
  <c r="C21" i="21"/>
  <c r="G20" i="21" s="1"/>
  <c r="C39" i="21"/>
  <c r="G40" i="21" s="1"/>
  <c r="C3" i="22"/>
  <c r="G4" i="22" s="1"/>
  <c r="C19" i="22"/>
  <c r="C59" i="22"/>
  <c r="C47" i="22"/>
  <c r="G48" i="22" s="1"/>
  <c r="C31" i="22"/>
  <c r="G32" i="22" s="1"/>
  <c r="C66" i="22"/>
  <c r="C17" i="22"/>
  <c r="G16" i="22" s="1"/>
  <c r="C33" i="22"/>
  <c r="C41" i="22"/>
  <c r="C11" i="22"/>
  <c r="G12" i="22" s="1"/>
  <c r="C53" i="22"/>
  <c r="C68" i="22"/>
  <c r="L69" i="17"/>
  <c r="N69" i="17" s="1"/>
  <c r="L68" i="17"/>
  <c r="N68" i="17" s="1"/>
  <c r="A2" i="45"/>
  <c r="C3" i="45" s="1"/>
  <c r="L66" i="17"/>
  <c r="N66" i="17" s="1"/>
  <c r="C45" i="20"/>
  <c r="G44" i="20" s="1"/>
  <c r="C61" i="20"/>
  <c r="G60" i="20" s="1"/>
  <c r="C15" i="20"/>
  <c r="C9" i="20"/>
  <c r="C27" i="20"/>
  <c r="C47" i="21"/>
  <c r="G48" i="21" s="1"/>
  <c r="C3" i="21"/>
  <c r="C19" i="21"/>
  <c r="C59" i="21"/>
  <c r="C31" i="21"/>
  <c r="G32" i="21" s="1"/>
  <c r="C66" i="21"/>
  <c r="A4" i="45"/>
  <c r="A10" i="45"/>
  <c r="C11" i="45" s="1"/>
  <c r="L65" i="17"/>
  <c r="N65" i="17" s="1"/>
  <c r="A12" i="45"/>
  <c r="I11" i="45" s="1"/>
  <c r="L64" i="17"/>
  <c r="N64" i="17" s="1"/>
  <c r="A8" i="45"/>
  <c r="I7" i="45" s="1"/>
  <c r="L67" i="17"/>
  <c r="N67" i="17" s="1"/>
  <c r="C66" i="30"/>
  <c r="C5" i="30"/>
  <c r="C23" i="30"/>
  <c r="G24" i="30" s="1"/>
  <c r="C35" i="30"/>
  <c r="G36" i="30" s="1"/>
  <c r="C43" i="30"/>
  <c r="C51" i="30"/>
  <c r="G52" i="30" s="1"/>
  <c r="C13" i="30"/>
  <c r="C25" i="30"/>
  <c r="C29" i="30"/>
  <c r="G28" i="30" s="1"/>
  <c r="C49" i="30"/>
  <c r="C57" i="30"/>
  <c r="G56" i="30" s="1"/>
  <c r="C9" i="31"/>
  <c r="C45" i="31"/>
  <c r="G44" i="31" s="1"/>
  <c r="C61" i="31"/>
  <c r="G60" i="31" s="1"/>
  <c r="C65" i="31"/>
  <c r="C15" i="31"/>
  <c r="C27" i="31"/>
  <c r="C5" i="23"/>
  <c r="G4" i="23" s="1"/>
  <c r="C69" i="23"/>
  <c r="C23" i="23"/>
  <c r="C35" i="23"/>
  <c r="G36" i="23" s="1"/>
  <c r="C51" i="23"/>
  <c r="G52" i="23" s="1"/>
  <c r="C43" i="23"/>
  <c r="C13" i="23"/>
  <c r="C25" i="23"/>
  <c r="C29" i="23"/>
  <c r="G28" i="23" s="1"/>
  <c r="C49" i="23"/>
  <c r="C57" i="23"/>
  <c r="G56" i="23" s="1"/>
  <c r="C66" i="23"/>
  <c r="C9" i="24"/>
  <c r="C45" i="24"/>
  <c r="G44" i="24" s="1"/>
  <c r="C61" i="24"/>
  <c r="G60" i="24" s="1"/>
  <c r="C68" i="24"/>
  <c r="C15" i="24"/>
  <c r="C27" i="24"/>
  <c r="C5" i="25"/>
  <c r="C66" i="25"/>
  <c r="C23" i="25"/>
  <c r="G24" i="25" s="1"/>
  <c r="C35" i="25"/>
  <c r="G36" i="25" s="1"/>
  <c r="C43" i="25"/>
  <c r="C51" i="25"/>
  <c r="G52" i="25" s="1"/>
  <c r="C13" i="25"/>
  <c r="C25" i="25"/>
  <c r="C29" i="25"/>
  <c r="G28" i="25" s="1"/>
  <c r="C49" i="25"/>
  <c r="C57" i="25"/>
  <c r="G56" i="25" s="1"/>
  <c r="C23" i="26"/>
  <c r="C35" i="26"/>
  <c r="G36" i="26" s="1"/>
  <c r="C43" i="26"/>
  <c r="C51" i="26"/>
  <c r="C5" i="26"/>
  <c r="C65" i="26"/>
  <c r="C13" i="26"/>
  <c r="C25" i="26"/>
  <c r="G24" i="26" s="1"/>
  <c r="C29" i="26"/>
  <c r="G28" i="26" s="1"/>
  <c r="C49" i="26"/>
  <c r="C57" i="26"/>
  <c r="G56" i="26" s="1"/>
  <c r="C15" i="27"/>
  <c r="C27" i="27"/>
  <c r="C9" i="27"/>
  <c r="C45" i="27"/>
  <c r="G44" i="27" s="1"/>
  <c r="C61" i="27"/>
  <c r="G60" i="27" s="1"/>
  <c r="C66" i="27"/>
  <c r="C13" i="27"/>
  <c r="C25" i="27"/>
  <c r="C29" i="27"/>
  <c r="G28" i="27" s="1"/>
  <c r="C49" i="27"/>
  <c r="G48" i="27" s="1"/>
  <c r="C57" i="27"/>
  <c r="G56" i="27" s="1"/>
  <c r="C9" i="28"/>
  <c r="G8" i="28" s="1"/>
  <c r="C45" i="28"/>
  <c r="C61" i="28"/>
  <c r="G60" i="28" s="1"/>
  <c r="C65" i="28"/>
  <c r="C15" i="28"/>
  <c r="C27" i="28"/>
  <c r="C3" i="30"/>
  <c r="G4" i="30" s="1"/>
  <c r="C19" i="30"/>
  <c r="C31" i="30"/>
  <c r="G32" i="30" s="1"/>
  <c r="C47" i="30"/>
  <c r="G48" i="30" s="1"/>
  <c r="C64" i="30"/>
  <c r="C59" i="30"/>
  <c r="C21" i="30"/>
  <c r="G20" i="30" s="1"/>
  <c r="C67" i="30"/>
  <c r="C37" i="30"/>
  <c r="C7" i="30"/>
  <c r="G8" i="30" s="1"/>
  <c r="C39" i="30"/>
  <c r="G40" i="30" s="1"/>
  <c r="C55" i="30"/>
  <c r="C17" i="30"/>
  <c r="G16" i="30" s="1"/>
  <c r="C11" i="30"/>
  <c r="G12" i="30" s="1"/>
  <c r="C33" i="30"/>
  <c r="C41" i="30"/>
  <c r="C53" i="30"/>
  <c r="C68" i="30"/>
  <c r="C31" i="31"/>
  <c r="G32" i="31" s="1"/>
  <c r="C47" i="31"/>
  <c r="G48" i="31" s="1"/>
  <c r="C64" i="31"/>
  <c r="C3" i="31"/>
  <c r="C19" i="31"/>
  <c r="C59" i="31"/>
  <c r="C21" i="31"/>
  <c r="G20" i="31" s="1"/>
  <c r="C37" i="31"/>
  <c r="C7" i="31"/>
  <c r="G8" i="31" s="1"/>
  <c r="C39" i="31"/>
  <c r="G40" i="31" s="1"/>
  <c r="C55" i="31"/>
  <c r="C66" i="31"/>
  <c r="C17" i="31"/>
  <c r="G16" i="31" s="1"/>
  <c r="C33" i="31"/>
  <c r="C41" i="31"/>
  <c r="C53" i="31"/>
  <c r="C68" i="31"/>
  <c r="C11" i="31"/>
  <c r="C31" i="23"/>
  <c r="G32" i="23" s="1"/>
  <c r="C47" i="23"/>
  <c r="G48" i="23" s="1"/>
  <c r="C65" i="23"/>
  <c r="C3" i="23"/>
  <c r="C19" i="23"/>
  <c r="C59" i="23"/>
  <c r="G60" i="23" s="1"/>
  <c r="C21" i="23"/>
  <c r="G20" i="23" s="1"/>
  <c r="C37" i="23"/>
  <c r="C7" i="23"/>
  <c r="G8" i="23" s="1"/>
  <c r="C39" i="23"/>
  <c r="G40" i="23" s="1"/>
  <c r="C55" i="23"/>
  <c r="C64" i="23"/>
  <c r="C17" i="23"/>
  <c r="G16" i="23" s="1"/>
  <c r="C33" i="23"/>
  <c r="C41" i="23"/>
  <c r="C53" i="23"/>
  <c r="C67" i="23"/>
  <c r="C11" i="23"/>
  <c r="G12" i="23" s="1"/>
  <c r="C31" i="24"/>
  <c r="G32" i="24" s="1"/>
  <c r="C47" i="24"/>
  <c r="G48" i="24" s="1"/>
  <c r="C69" i="24"/>
  <c r="C3" i="24"/>
  <c r="G4" i="24" s="1"/>
  <c r="C19" i="24"/>
  <c r="C59" i="24"/>
  <c r="C21" i="24"/>
  <c r="G20" i="24" s="1"/>
  <c r="C37" i="24"/>
  <c r="C7" i="24"/>
  <c r="G8" i="24" s="1"/>
  <c r="C39" i="24"/>
  <c r="G40" i="24" s="1"/>
  <c r="C55" i="24"/>
  <c r="C64" i="24"/>
  <c r="C17" i="24"/>
  <c r="G16" i="24" s="1"/>
  <c r="C33" i="24"/>
  <c r="C41" i="24"/>
  <c r="C53" i="24"/>
  <c r="C65" i="24"/>
  <c r="C11" i="24"/>
  <c r="G12" i="24" s="1"/>
  <c r="C31" i="25"/>
  <c r="G32" i="25" s="1"/>
  <c r="C47" i="25"/>
  <c r="G48" i="25" s="1"/>
  <c r="C64" i="25"/>
  <c r="C3" i="25"/>
  <c r="G4" i="25" s="1"/>
  <c r="C19" i="25"/>
  <c r="G20" i="25" s="1"/>
  <c r="C59" i="25"/>
  <c r="C21" i="25"/>
  <c r="C37" i="25"/>
  <c r="C7" i="25"/>
  <c r="G8" i="25" s="1"/>
  <c r="C39" i="25"/>
  <c r="G40" i="25" s="1"/>
  <c r="C55" i="25"/>
  <c r="C68" i="25"/>
  <c r="C17" i="25"/>
  <c r="G16" i="25" s="1"/>
  <c r="C33" i="25"/>
  <c r="C41" i="25"/>
  <c r="C53" i="25"/>
  <c r="C65" i="25"/>
  <c r="C11" i="25"/>
  <c r="G12" i="25" s="1"/>
  <c r="C3" i="26"/>
  <c r="G4" i="26" s="1"/>
  <c r="C19" i="26"/>
  <c r="C31" i="26"/>
  <c r="G32" i="26" s="1"/>
  <c r="C47" i="26"/>
  <c r="G48" i="26" s="1"/>
  <c r="C59" i="26"/>
  <c r="G60" i="26" s="1"/>
  <c r="C64" i="26"/>
  <c r="C7" i="26"/>
  <c r="G8" i="26" s="1"/>
  <c r="C39" i="26"/>
  <c r="C55" i="26"/>
  <c r="C66" i="26"/>
  <c r="C21" i="26"/>
  <c r="G20" i="26" s="1"/>
  <c r="C37" i="26"/>
  <c r="C11" i="26"/>
  <c r="G12" i="26" s="1"/>
  <c r="C67" i="26"/>
  <c r="C17" i="26"/>
  <c r="G16" i="26" s="1"/>
  <c r="C33" i="26"/>
  <c r="C41" i="26"/>
  <c r="G40" i="26" s="1"/>
  <c r="C53" i="26"/>
  <c r="G52" i="26" s="1"/>
  <c r="C3" i="27"/>
  <c r="G4" i="27" s="1"/>
  <c r="C19" i="27"/>
  <c r="C31" i="27"/>
  <c r="G32" i="27" s="1"/>
  <c r="C47" i="27"/>
  <c r="C59" i="27"/>
  <c r="C64" i="27"/>
  <c r="C7" i="27"/>
  <c r="G8" i="27" s="1"/>
  <c r="C39" i="27"/>
  <c r="G40" i="27" s="1"/>
  <c r="C55" i="27"/>
  <c r="C67" i="27"/>
  <c r="C21" i="27"/>
  <c r="G20" i="27" s="1"/>
  <c r="C37" i="27"/>
  <c r="C11" i="27"/>
  <c r="G12" i="27" s="1"/>
  <c r="C17" i="27"/>
  <c r="G16" i="27" s="1"/>
  <c r="C33" i="27"/>
  <c r="C41" i="27"/>
  <c r="C53" i="27"/>
  <c r="G52" i="27" s="1"/>
  <c r="C3" i="28"/>
  <c r="G4" i="28" s="1"/>
  <c r="C19" i="28"/>
  <c r="C31" i="28"/>
  <c r="G32" i="28" s="1"/>
  <c r="C47" i="28"/>
  <c r="C59" i="28"/>
  <c r="C64" i="28"/>
  <c r="C21" i="28"/>
  <c r="G20" i="28" s="1"/>
  <c r="C37" i="28"/>
  <c r="C7" i="28"/>
  <c r="C39" i="28"/>
  <c r="C55" i="28"/>
  <c r="C67" i="28"/>
  <c r="C17" i="28"/>
  <c r="G16" i="28" s="1"/>
  <c r="C33" i="28"/>
  <c r="C41" i="28"/>
  <c r="G40" i="28" s="1"/>
  <c r="C53" i="28"/>
  <c r="C11" i="28"/>
  <c r="G12" i="28" s="1"/>
  <c r="C68" i="28"/>
  <c r="C65" i="30"/>
  <c r="C9" i="30"/>
  <c r="C27" i="30"/>
  <c r="C45" i="30"/>
  <c r="G44" i="30" s="1"/>
  <c r="C61" i="30"/>
  <c r="G60" i="30" s="1"/>
  <c r="C15" i="30"/>
  <c r="C5" i="31"/>
  <c r="G4" i="31" s="1"/>
  <c r="C67" i="31"/>
  <c r="C23" i="31"/>
  <c r="G24" i="31" s="1"/>
  <c r="C35" i="31"/>
  <c r="G36" i="31" s="1"/>
  <c r="C51" i="31"/>
  <c r="G52" i="31" s="1"/>
  <c r="C43" i="31"/>
  <c r="C13" i="31"/>
  <c r="G12" i="31" s="1"/>
  <c r="C25" i="31"/>
  <c r="C29" i="31"/>
  <c r="G28" i="31" s="1"/>
  <c r="C49" i="31"/>
  <c r="C57" i="31"/>
  <c r="G56" i="31" s="1"/>
  <c r="C9" i="23"/>
  <c r="C45" i="23"/>
  <c r="G44" i="23" s="1"/>
  <c r="C61" i="23"/>
  <c r="C68" i="23"/>
  <c r="C15" i="23"/>
  <c r="C27" i="23"/>
  <c r="C5" i="24"/>
  <c r="C66" i="24"/>
  <c r="C23" i="24"/>
  <c r="G24" i="24" s="1"/>
  <c r="C35" i="24"/>
  <c r="G36" i="24" s="1"/>
  <c r="C43" i="24"/>
  <c r="C51" i="24"/>
  <c r="G52" i="24" s="1"/>
  <c r="C13" i="24"/>
  <c r="C25" i="24"/>
  <c r="C29" i="24"/>
  <c r="G28" i="24" s="1"/>
  <c r="C49" i="24"/>
  <c r="C57" i="24"/>
  <c r="G56" i="24" s="1"/>
  <c r="C67" i="24"/>
  <c r="C9" i="25"/>
  <c r="C45" i="25"/>
  <c r="G44" i="25" s="1"/>
  <c r="C61" i="25"/>
  <c r="G60" i="25" s="1"/>
  <c r="C67" i="25"/>
  <c r="C15" i="25"/>
  <c r="C27" i="25"/>
  <c r="C15" i="26"/>
  <c r="C27" i="26"/>
  <c r="C9" i="26"/>
  <c r="C45" i="26"/>
  <c r="G44" i="26" s="1"/>
  <c r="C61" i="26"/>
  <c r="C68" i="26"/>
  <c r="C23" i="27"/>
  <c r="G24" i="27" s="1"/>
  <c r="C35" i="27"/>
  <c r="G36" i="27" s="1"/>
  <c r="C43" i="27"/>
  <c r="C51" i="27"/>
  <c r="C5" i="27"/>
  <c r="C65" i="27"/>
  <c r="C5" i="28"/>
  <c r="C69" i="28"/>
  <c r="C23" i="28"/>
  <c r="C35" i="28"/>
  <c r="G36" i="28" s="1"/>
  <c r="C43" i="28"/>
  <c r="G44" i="28" s="1"/>
  <c r="C51" i="28"/>
  <c r="G52" i="28" s="1"/>
  <c r="C13" i="28"/>
  <c r="C25" i="28"/>
  <c r="G24" i="28" s="1"/>
  <c r="C29" i="28"/>
  <c r="G28" i="28" s="1"/>
  <c r="C49" i="28"/>
  <c r="G48" i="28" s="1"/>
  <c r="C57" i="28"/>
  <c r="G56" i="28" s="1"/>
  <c r="C66" i="28"/>
  <c r="E26" i="32"/>
  <c r="E27" i="32"/>
  <c r="E28" i="32"/>
  <c r="E29" i="32"/>
  <c r="E30" i="32"/>
  <c r="E25" i="32"/>
  <c r="E17" i="32"/>
  <c r="E18" i="32"/>
  <c r="C7" i="17" s="1"/>
  <c r="E19" i="32"/>
  <c r="E20" i="32"/>
  <c r="E21" i="32"/>
  <c r="E16" i="32"/>
  <c r="E70" i="17"/>
  <c r="B136" i="45" l="1"/>
  <c r="L137" i="45" s="1"/>
  <c r="B149" i="45"/>
  <c r="L150" i="45" s="1"/>
  <c r="B162" i="45"/>
  <c r="F163" i="45" s="1"/>
  <c r="B153" i="45"/>
  <c r="L154" i="45" s="1"/>
  <c r="B158" i="45"/>
  <c r="F159" i="45" s="1"/>
  <c r="B132" i="45"/>
  <c r="L133" i="45" s="1"/>
  <c r="B166" i="45"/>
  <c r="F167" i="45" s="1"/>
  <c r="B140" i="45"/>
  <c r="L141" i="45" s="1"/>
  <c r="B67" i="45"/>
  <c r="F68" i="45" s="1"/>
  <c r="B80" i="45"/>
  <c r="L81" i="45" s="1"/>
  <c r="B110" i="45"/>
  <c r="F111" i="45" s="1"/>
  <c r="B71" i="45"/>
  <c r="F72" i="45" s="1"/>
  <c r="B114" i="45"/>
  <c r="F115" i="45" s="1"/>
  <c r="B106" i="45"/>
  <c r="L107" i="45" s="1"/>
  <c r="B75" i="45"/>
  <c r="L76" i="45" s="1"/>
  <c r="B88" i="45"/>
  <c r="F89" i="45" s="1"/>
  <c r="B84" i="45"/>
  <c r="F85" i="45" s="1"/>
  <c r="B119" i="45"/>
  <c r="F120" i="45" s="1"/>
  <c r="B123" i="45"/>
  <c r="L124" i="45" s="1"/>
  <c r="B127" i="45"/>
  <c r="L128" i="45" s="1"/>
  <c r="B97" i="45"/>
  <c r="L98" i="45" s="1"/>
  <c r="B93" i="45"/>
  <c r="F94" i="45" s="1"/>
  <c r="B101" i="45"/>
  <c r="F102" i="45" s="1"/>
  <c r="B62" i="45"/>
  <c r="L63" i="45" s="1"/>
  <c r="B54" i="45"/>
  <c r="F55" i="45" s="1"/>
  <c r="B58" i="45"/>
  <c r="F59" i="45" s="1"/>
  <c r="B41" i="45"/>
  <c r="F42" i="45" s="1"/>
  <c r="B49" i="45"/>
  <c r="L50" i="45" s="1"/>
  <c r="B45" i="45"/>
  <c r="F46" i="45" s="1"/>
  <c r="B28" i="45"/>
  <c r="F29" i="45" s="1"/>
  <c r="B36" i="45"/>
  <c r="F37" i="45" s="1"/>
  <c r="B32" i="45"/>
  <c r="L33" i="45" s="1"/>
  <c r="B145" i="45"/>
  <c r="L146" i="45" s="1"/>
  <c r="C17" i="17"/>
  <c r="C33" i="17"/>
  <c r="C41" i="17"/>
  <c r="G40" i="17" s="1"/>
  <c r="C53" i="17"/>
  <c r="G52" i="17" s="1"/>
  <c r="C11" i="17"/>
  <c r="C67" i="17"/>
  <c r="C69" i="29"/>
  <c r="C47" i="29"/>
  <c r="G48" i="29" s="1"/>
  <c r="C67" i="29"/>
  <c r="C7" i="29"/>
  <c r="G8" i="29" s="1"/>
  <c r="C21" i="29"/>
  <c r="G20" i="29" s="1"/>
  <c r="C39" i="29"/>
  <c r="G40" i="29" s="1"/>
  <c r="C37" i="29"/>
  <c r="C55" i="29"/>
  <c r="C19" i="17"/>
  <c r="C31" i="17"/>
  <c r="G32" i="17" s="1"/>
  <c r="C47" i="17"/>
  <c r="C59" i="17"/>
  <c r="G60" i="17" s="1"/>
  <c r="C3" i="17"/>
  <c r="G4" i="17" s="1"/>
  <c r="C68" i="17"/>
  <c r="C21" i="17"/>
  <c r="G20" i="17" s="1"/>
  <c r="C37" i="17"/>
  <c r="C39" i="17"/>
  <c r="C55" i="17"/>
  <c r="G56" i="17" s="1"/>
  <c r="C68" i="29"/>
  <c r="C11" i="29"/>
  <c r="C53" i="29"/>
  <c r="C17" i="29"/>
  <c r="G16" i="29" s="1"/>
  <c r="C33" i="29"/>
  <c r="C41" i="29"/>
  <c r="C25" i="17"/>
  <c r="G24" i="17" s="1"/>
  <c r="C29" i="17"/>
  <c r="G28" i="17" s="1"/>
  <c r="C49" i="17"/>
  <c r="G48" i="17" s="1"/>
  <c r="C57" i="17"/>
  <c r="C13" i="17"/>
  <c r="C45" i="17"/>
  <c r="G44" i="17" s="1"/>
  <c r="C61" i="17"/>
  <c r="C9" i="17"/>
  <c r="G8" i="17" s="1"/>
  <c r="C66" i="17"/>
  <c r="C15" i="17"/>
  <c r="G16" i="17" s="1"/>
  <c r="C27" i="17"/>
  <c r="C5" i="17"/>
  <c r="C64" i="17"/>
  <c r="C23" i="17"/>
  <c r="C35" i="17"/>
  <c r="G36" i="17" s="1"/>
  <c r="C43" i="17"/>
  <c r="C51" i="17"/>
  <c r="C25" i="29"/>
  <c r="C29" i="29"/>
  <c r="G28" i="29" s="1"/>
  <c r="C49" i="29"/>
  <c r="C57" i="29"/>
  <c r="G56" i="29" s="1"/>
  <c r="C65" i="29"/>
  <c r="C13" i="29"/>
  <c r="G12" i="29" s="1"/>
  <c r="C15" i="29"/>
  <c r="C64" i="29"/>
  <c r="C9" i="29"/>
  <c r="C27" i="29"/>
  <c r="C45" i="29"/>
  <c r="G44" i="29" s="1"/>
  <c r="C61" i="29"/>
  <c r="G60" i="29" s="1"/>
  <c r="C35" i="29"/>
  <c r="G36" i="29" s="1"/>
  <c r="C43" i="29"/>
  <c r="C66" i="29"/>
  <c r="C5" i="29"/>
  <c r="G4" i="29" s="1"/>
  <c r="C23" i="29"/>
  <c r="G24" i="29" s="1"/>
  <c r="C51" i="29"/>
  <c r="G52" i="29" s="1"/>
  <c r="C3" i="29"/>
  <c r="C19" i="29"/>
  <c r="C31" i="29"/>
  <c r="G32" i="29" s="1"/>
  <c r="C59" i="29"/>
  <c r="G12" i="17" l="1"/>
  <c r="B23" i="45"/>
  <c r="L24" i="45" s="1"/>
  <c r="B15" i="45"/>
  <c r="L20" i="45"/>
  <c r="B10" i="45"/>
  <c r="F11" i="45" s="1"/>
  <c r="B2" i="45"/>
  <c r="F3" i="45" s="1"/>
  <c r="D67" i="17" l="1"/>
  <c r="F67" i="17" s="1"/>
  <c r="D68" i="28"/>
  <c r="F68" i="28" s="1"/>
  <c r="D67" i="28"/>
  <c r="F67" i="28" s="1"/>
  <c r="D69" i="28"/>
  <c r="F69" i="28" s="1"/>
  <c r="D65" i="28"/>
  <c r="F65" i="28" s="1"/>
  <c r="D69" i="22"/>
  <c r="F69" i="22" s="1"/>
  <c r="D65" i="17"/>
  <c r="F65" i="17" s="1"/>
  <c r="D64" i="28"/>
  <c r="F64" i="28" s="1"/>
  <c r="D65" i="22"/>
  <c r="F65" i="22" s="1"/>
  <c r="D64" i="22"/>
  <c r="F64" i="22" s="1"/>
  <c r="D68" i="17"/>
  <c r="F68" i="17" s="1"/>
  <c r="D66" i="28"/>
  <c r="F66" i="28" s="1"/>
  <c r="D68" i="22"/>
  <c r="F68" i="22" s="1"/>
  <c r="D66" i="17"/>
  <c r="F66" i="17" s="1"/>
  <c r="D65" i="21"/>
  <c r="F65" i="21" s="1"/>
  <c r="D66" i="21"/>
  <c r="F66" i="21" s="1"/>
  <c r="D64" i="17"/>
  <c r="F64" i="17" s="1"/>
  <c r="D66" i="22"/>
  <c r="F66" i="22" s="1"/>
  <c r="D67" i="22"/>
  <c r="F67" i="22" s="1"/>
  <c r="D64" i="21"/>
  <c r="F64" i="21" s="1"/>
  <c r="D67" i="21"/>
  <c r="F67" i="21" s="1"/>
</calcChain>
</file>

<file path=xl/sharedStrings.xml><?xml version="1.0" encoding="utf-8"?>
<sst xmlns="http://schemas.openxmlformats.org/spreadsheetml/2006/main" count="1384" uniqueCount="410">
  <si>
    <t>TEAM KEY</t>
  </si>
  <si>
    <t>New Paltz</t>
  </si>
  <si>
    <t>NP</t>
  </si>
  <si>
    <t>Highland</t>
  </si>
  <si>
    <t>High</t>
  </si>
  <si>
    <t>John Jay EF</t>
  </si>
  <si>
    <t>JJEF</t>
  </si>
  <si>
    <t>Pool A</t>
  </si>
  <si>
    <t>Team</t>
  </si>
  <si>
    <t>Wrestler</t>
  </si>
  <si>
    <t>Pool B</t>
  </si>
  <si>
    <t>Round 1</t>
  </si>
  <si>
    <t>1 vs 2</t>
  </si>
  <si>
    <t>3 vs 4</t>
  </si>
  <si>
    <t>5 vs 6</t>
  </si>
  <si>
    <t>Round 2</t>
  </si>
  <si>
    <t>Round 3</t>
  </si>
  <si>
    <t>Round 4</t>
  </si>
  <si>
    <t>Round 5</t>
  </si>
  <si>
    <t>1 vs 3</t>
  </si>
  <si>
    <t>2 vs 5</t>
  </si>
  <si>
    <t>4 vs 6</t>
  </si>
  <si>
    <t>1 vs 4</t>
  </si>
  <si>
    <t>3 vs 5</t>
  </si>
  <si>
    <t>1 vs 5</t>
  </si>
  <si>
    <t>2 vs 4</t>
  </si>
  <si>
    <t>3 vs 6</t>
  </si>
  <si>
    <t>1 vs 6</t>
  </si>
  <si>
    <t>2 vs 3</t>
  </si>
  <si>
    <t>4 vs 5</t>
  </si>
  <si>
    <t>Round Match-Ups</t>
  </si>
  <si>
    <t>2 vs 6</t>
  </si>
  <si>
    <t>School</t>
  </si>
  <si>
    <t>RCK</t>
  </si>
  <si>
    <t>Ketcham</t>
  </si>
  <si>
    <t>138 POOL A</t>
  </si>
  <si>
    <t>138 POOL B</t>
  </si>
  <si>
    <t>145 POOL A</t>
  </si>
  <si>
    <t>145 POOL B</t>
  </si>
  <si>
    <t>152 POOL A</t>
  </si>
  <si>
    <t>152 POOL B</t>
  </si>
  <si>
    <t>160 POOL A</t>
  </si>
  <si>
    <t>160 POOL B</t>
  </si>
  <si>
    <t>170 POOL A</t>
  </si>
  <si>
    <t>170 POOL B</t>
  </si>
  <si>
    <t>285 POOL A</t>
  </si>
  <si>
    <t>285 POOL B</t>
  </si>
  <si>
    <t>Place</t>
  </si>
  <si>
    <t>Name</t>
  </si>
  <si>
    <t>W</t>
  </si>
  <si>
    <t>-</t>
  </si>
  <si>
    <t>L</t>
  </si>
  <si>
    <t>Round  1</t>
  </si>
  <si>
    <t>Marl</t>
  </si>
  <si>
    <t>Pool #</t>
  </si>
  <si>
    <t>(1st)</t>
  </si>
  <si>
    <t>(3rd)</t>
  </si>
  <si>
    <t>(5th)</t>
  </si>
  <si>
    <t>(2nd)</t>
  </si>
  <si>
    <t>(4th)</t>
  </si>
  <si>
    <t>(6th)</t>
  </si>
  <si>
    <t>Clarkstown North</t>
  </si>
  <si>
    <t>East Ramapo</t>
  </si>
  <si>
    <t>Washingtonville</t>
  </si>
  <si>
    <t>CN</t>
  </si>
  <si>
    <t>ER</t>
  </si>
  <si>
    <t>King</t>
  </si>
  <si>
    <t>Wash</t>
  </si>
  <si>
    <t>Marlboro</t>
  </si>
  <si>
    <t>TZ</t>
  </si>
  <si>
    <t>Tappan Zee</t>
  </si>
  <si>
    <t>101 POOL A</t>
  </si>
  <si>
    <t>101 POOL B</t>
  </si>
  <si>
    <t>108 POOL A</t>
  </si>
  <si>
    <t>108 POOL B</t>
  </si>
  <si>
    <t>116 POOL A</t>
  </si>
  <si>
    <t>116 POOL B</t>
  </si>
  <si>
    <t>124 POOL A</t>
  </si>
  <si>
    <t>124 POOL B</t>
  </si>
  <si>
    <t>131 POOL A</t>
  </si>
  <si>
    <t>131 POOL B</t>
  </si>
  <si>
    <t>190 POOL A</t>
  </si>
  <si>
    <t>190 POOL B</t>
  </si>
  <si>
    <t>215 POOL A</t>
  </si>
  <si>
    <t>215 POOL B</t>
  </si>
  <si>
    <t>108</t>
  </si>
  <si>
    <t>138</t>
  </si>
  <si>
    <t>170</t>
  </si>
  <si>
    <t>U</t>
  </si>
  <si>
    <t>Uniondale</t>
  </si>
  <si>
    <t>Kingston</t>
  </si>
  <si>
    <t>Izaiah Velez</t>
  </si>
  <si>
    <t>Lucas Glickman</t>
  </si>
  <si>
    <t>Angelo Battista</t>
  </si>
  <si>
    <t>Nathan Lutz</t>
  </si>
  <si>
    <t>13-5</t>
  </si>
  <si>
    <t>Michael Ricci</t>
  </si>
  <si>
    <t>Brian Cservak</t>
  </si>
  <si>
    <t>Jeremiah Schneck</t>
  </si>
  <si>
    <t>Emil Corporan</t>
  </si>
  <si>
    <t>Bojk Bojkaj</t>
  </si>
  <si>
    <t>X</t>
  </si>
  <si>
    <t>Clinton Malone</t>
  </si>
  <si>
    <t>Owen Milmore</t>
  </si>
  <si>
    <t>Oakley D'Alberto</t>
  </si>
  <si>
    <t>Gianni Gennaro</t>
  </si>
  <si>
    <t>Jacob Burgos</t>
  </si>
  <si>
    <t>Jude Goldberg</t>
  </si>
  <si>
    <t>Xavier Trinidad</t>
  </si>
  <si>
    <t>Erik Lubniewski</t>
  </si>
  <si>
    <t>Zein Badawy</t>
  </si>
  <si>
    <t>Jacob DeJesus</t>
  </si>
  <si>
    <t>Christian Bernazar</t>
  </si>
  <si>
    <t>Daniel Buchan</t>
  </si>
  <si>
    <t>Noah Diaz</t>
  </si>
  <si>
    <t>Paul Hatzis</t>
  </si>
  <si>
    <t>Justin Reiss</t>
  </si>
  <si>
    <t>Parker Trento</t>
  </si>
  <si>
    <t>Jake Reiss</t>
  </si>
  <si>
    <t>Vinny Jacobsen</t>
  </si>
  <si>
    <t>Liam Johnson</t>
  </si>
  <si>
    <t>Thomas Kivlehan</t>
  </si>
  <si>
    <t>Binak Bruncaj</t>
  </si>
  <si>
    <t>Sam Rose</t>
  </si>
  <si>
    <t>Rob Holstine</t>
  </si>
  <si>
    <t>Jeremy Small</t>
  </si>
  <si>
    <t>Alex Perez</t>
  </si>
  <si>
    <t>Jack Granata</t>
  </si>
  <si>
    <t>Ian Hung</t>
  </si>
  <si>
    <t>Chris Gonzalez</t>
  </si>
  <si>
    <t>Frank Ciardullo</t>
  </si>
  <si>
    <t xml:space="preserve">Michael Ponce </t>
  </si>
  <si>
    <t>Tajae Tamar</t>
  </si>
  <si>
    <t>Joshua Pierre-Paul</t>
  </si>
  <si>
    <t>Matt Lopez</t>
  </si>
  <si>
    <t>Jacob Rivas</t>
  </si>
  <si>
    <t>Jaden Lewis White</t>
  </si>
  <si>
    <t>Jayden Dastine</t>
  </si>
  <si>
    <t>Ben Joseph</t>
  </si>
  <si>
    <t>Jeremiah Eustache</t>
  </si>
  <si>
    <t>Donavin Pierre</t>
  </si>
  <si>
    <t>Fabricio Flores</t>
  </si>
  <si>
    <t>Jose Mendez</t>
  </si>
  <si>
    <t>Tucker Vett</t>
  </si>
  <si>
    <t>Lucas Fratz</t>
  </si>
  <si>
    <t>Michael Thomas</t>
  </si>
  <si>
    <t>Trevor Coates</t>
  </si>
  <si>
    <t>Quinian Jones</t>
  </si>
  <si>
    <t>Jacob Declair</t>
  </si>
  <si>
    <t>Michael Droney</t>
  </si>
  <si>
    <t>Charles Huggins</t>
  </si>
  <si>
    <t>AJ Nugent</t>
  </si>
  <si>
    <t>Daniel Holifield</t>
  </si>
  <si>
    <t>Nathaniel Swart</t>
  </si>
  <si>
    <t>RJ Schneider</t>
  </si>
  <si>
    <t>Micah Brown</t>
  </si>
  <si>
    <t>Julian Alarcon</t>
  </si>
  <si>
    <t>AJ Alo</t>
  </si>
  <si>
    <t>Carson Derrick</t>
  </si>
  <si>
    <t>Ben Mcgahan</t>
  </si>
  <si>
    <t>Colton Parese</t>
  </si>
  <si>
    <t>Daniel Lema</t>
  </si>
  <si>
    <t>Isaac Aguilar</t>
  </si>
  <si>
    <t>Romeo Lemus</t>
  </si>
  <si>
    <t>Noah Ricci</t>
  </si>
  <si>
    <t>Blake Powers</t>
  </si>
  <si>
    <t>Amy Nielson</t>
  </si>
  <si>
    <t>Aiden Caso-Sobin</t>
  </si>
  <si>
    <t>Nash Byrne</t>
  </si>
  <si>
    <t>Keirnan Saxe</t>
  </si>
  <si>
    <t>Garrett Thompson</t>
  </si>
  <si>
    <t>Colin Curley</t>
  </si>
  <si>
    <t>Hunter Holmes</t>
  </si>
  <si>
    <t>Kelso Woodburn</t>
  </si>
  <si>
    <t>Jake DellaPia</t>
  </si>
  <si>
    <t>Christian Martino</t>
  </si>
  <si>
    <t>Vinny Yazetti</t>
  </si>
  <si>
    <t>Chris Mollicone</t>
  </si>
  <si>
    <t>Christian Tarpey</t>
  </si>
  <si>
    <t>Gage Merkhofer</t>
  </si>
  <si>
    <t>Joey Malgioglio</t>
  </si>
  <si>
    <t>Brandon DellaPia</t>
  </si>
  <si>
    <t>Vincent Cantone</t>
  </si>
  <si>
    <t>Danny Morrison</t>
  </si>
  <si>
    <t>Michael Mauro</t>
  </si>
  <si>
    <t>Antaunas Wirsyla</t>
  </si>
  <si>
    <t>Emma Mantali</t>
  </si>
  <si>
    <t>Aidan Francis</t>
  </si>
  <si>
    <t>Gavin Lamond</t>
  </si>
  <si>
    <t>Kayla Rose-Cesani</t>
  </si>
  <si>
    <t>Jesse Decarlo</t>
  </si>
  <si>
    <t>Sean Purtill</t>
  </si>
  <si>
    <t>Max Mayer</t>
  </si>
  <si>
    <t>Steven Weber</t>
  </si>
  <si>
    <t>Kevin Bernazar</t>
  </si>
  <si>
    <t>Kevin Toledo</t>
  </si>
  <si>
    <t>Mario Ortiz</t>
  </si>
  <si>
    <t>Andry Matute</t>
  </si>
  <si>
    <t>Jaden Turner</t>
  </si>
  <si>
    <t>Jacob Plaisted</t>
  </si>
  <si>
    <t>Brandon Leon</t>
  </si>
  <si>
    <t>Elijah Morton</t>
  </si>
  <si>
    <t>Jeff DelCid</t>
  </si>
  <si>
    <t>Chance Brightman</t>
  </si>
  <si>
    <t>Joe Lowe-Celaya</t>
  </si>
  <si>
    <t>Aubrey Nugent</t>
  </si>
  <si>
    <t>Ethan Thomas</t>
  </si>
  <si>
    <t>Eric Castillo</t>
  </si>
  <si>
    <t>Collin Murphy</t>
  </si>
  <si>
    <t>Luis Ruiz</t>
  </si>
  <si>
    <t>David Gonclaves</t>
  </si>
  <si>
    <t>Alek Kalashian</t>
  </si>
  <si>
    <t>Colin Cordes</t>
  </si>
  <si>
    <t>Thierry Robergeau</t>
  </si>
  <si>
    <t>Carlos Perez</t>
  </si>
  <si>
    <t>Yasir Caceras</t>
  </si>
  <si>
    <t xml:space="preserve">High </t>
  </si>
  <si>
    <t>Alexander Fialkoff</t>
  </si>
  <si>
    <t>Brian Goodwin</t>
  </si>
  <si>
    <t>16-1 (TF)</t>
  </si>
  <si>
    <t>:13</t>
  </si>
  <si>
    <t>3:00</t>
  </si>
  <si>
    <t>3:25</t>
  </si>
  <si>
    <t>9-5</t>
  </si>
  <si>
    <t>2:50</t>
  </si>
  <si>
    <t>:43</t>
  </si>
  <si>
    <t>:21</t>
  </si>
  <si>
    <t>4:45</t>
  </si>
  <si>
    <t>1:41</t>
  </si>
  <si>
    <t>3:08</t>
  </si>
  <si>
    <t>15-0 (TF)</t>
  </si>
  <si>
    <t>15-1</t>
  </si>
  <si>
    <t>1:22</t>
  </si>
  <si>
    <t>1:26</t>
  </si>
  <si>
    <t>3:20</t>
  </si>
  <si>
    <t>2:21</t>
  </si>
  <si>
    <t>10-4</t>
  </si>
  <si>
    <t>1:20</t>
  </si>
  <si>
    <t>:51</t>
  </si>
  <si>
    <t>3:38</t>
  </si>
  <si>
    <t>3:31</t>
  </si>
  <si>
    <t>17-2 (TF)</t>
  </si>
  <si>
    <t>1:39</t>
  </si>
  <si>
    <t>2:46</t>
  </si>
  <si>
    <t>:45</t>
  </si>
  <si>
    <t>1:29</t>
  </si>
  <si>
    <t>4:23</t>
  </si>
  <si>
    <t>1:31</t>
  </si>
  <si>
    <t>3:37</t>
  </si>
  <si>
    <t>13-7</t>
  </si>
  <si>
    <t>2:51</t>
  </si>
  <si>
    <t>9-6</t>
  </si>
  <si>
    <t>:58</t>
  </si>
  <si>
    <t>23-7 (TF)</t>
  </si>
  <si>
    <t>1:07</t>
  </si>
  <si>
    <t>Forfeit</t>
  </si>
  <si>
    <t>:47</t>
  </si>
  <si>
    <t>3:24</t>
  </si>
  <si>
    <t>17-2</t>
  </si>
  <si>
    <t>1:30</t>
  </si>
  <si>
    <t>17-5</t>
  </si>
  <si>
    <t>17-15</t>
  </si>
  <si>
    <t>1:59</t>
  </si>
  <si>
    <t>4:28</t>
  </si>
  <si>
    <t>11-7</t>
  </si>
  <si>
    <t>3:04</t>
  </si>
  <si>
    <t>3:03</t>
  </si>
  <si>
    <t>1:52</t>
  </si>
  <si>
    <t>3:35</t>
  </si>
  <si>
    <t>14-9</t>
  </si>
  <si>
    <t>:37</t>
  </si>
  <si>
    <t>:34</t>
  </si>
  <si>
    <t>2:37</t>
  </si>
  <si>
    <t>16-0 (TF)</t>
  </si>
  <si>
    <t>1:06</t>
  </si>
  <si>
    <t>17-1 (TF)</t>
  </si>
  <si>
    <t>3:40</t>
  </si>
  <si>
    <t>1:35</t>
  </si>
  <si>
    <t>11-0</t>
  </si>
  <si>
    <t>20-2 (TF)</t>
  </si>
  <si>
    <t>1:27</t>
  </si>
  <si>
    <t>1:13</t>
  </si>
  <si>
    <t>4-1</t>
  </si>
  <si>
    <t>3:59</t>
  </si>
  <si>
    <t>20-3 (TF)</t>
  </si>
  <si>
    <t>3-0</t>
  </si>
  <si>
    <t>1:04</t>
  </si>
  <si>
    <t>:54</t>
  </si>
  <si>
    <t>1:17</t>
  </si>
  <si>
    <t>3:17</t>
  </si>
  <si>
    <t>:18</t>
  </si>
  <si>
    <t>3:36</t>
  </si>
  <si>
    <t>:42</t>
  </si>
  <si>
    <t>12-2</t>
  </si>
  <si>
    <t>3:33</t>
  </si>
  <si>
    <t>:52</t>
  </si>
  <si>
    <t>5:30</t>
  </si>
  <si>
    <t>1:33</t>
  </si>
  <si>
    <t>(2-1)</t>
  </si>
  <si>
    <t>:40</t>
  </si>
  <si>
    <t>1:32</t>
  </si>
  <si>
    <t>:30</t>
  </si>
  <si>
    <t>1:56</t>
  </si>
  <si>
    <t>12-3</t>
  </si>
  <si>
    <t>18-1 (tf)</t>
  </si>
  <si>
    <t>3:02</t>
  </si>
  <si>
    <t>18-1 (TF)</t>
  </si>
  <si>
    <t>4:48</t>
  </si>
  <si>
    <t>9-0</t>
  </si>
  <si>
    <t>5:32</t>
  </si>
  <si>
    <t>11-2</t>
  </si>
  <si>
    <t>8-6</t>
  </si>
  <si>
    <t>:44</t>
  </si>
  <si>
    <t>1:15</t>
  </si>
  <si>
    <t>2:42</t>
  </si>
  <si>
    <t>24-7 (TF)</t>
  </si>
  <si>
    <t>:56</t>
  </si>
  <si>
    <t>1:37</t>
  </si>
  <si>
    <t>6-5</t>
  </si>
  <si>
    <t>5-0</t>
  </si>
  <si>
    <t>:27</t>
  </si>
  <si>
    <t>:53</t>
  </si>
  <si>
    <t>5:26</t>
  </si>
  <si>
    <t>7-0</t>
  </si>
  <si>
    <t>:55</t>
  </si>
  <si>
    <t>:50</t>
  </si>
  <si>
    <t>5:19</t>
  </si>
  <si>
    <t>1:58</t>
  </si>
  <si>
    <t>:28</t>
  </si>
  <si>
    <t>3:32</t>
  </si>
  <si>
    <t>:26</t>
  </si>
  <si>
    <t>3:47</t>
  </si>
  <si>
    <t>2:22</t>
  </si>
  <si>
    <t>1:25</t>
  </si>
  <si>
    <t>1:19</t>
  </si>
  <si>
    <t>11-9</t>
  </si>
  <si>
    <t>12-7</t>
  </si>
  <si>
    <t>:57</t>
  </si>
  <si>
    <t>2:58</t>
  </si>
  <si>
    <t>19-1 (TF)</t>
  </si>
  <si>
    <t>1:00</t>
  </si>
  <si>
    <t>1:46</t>
  </si>
  <si>
    <t>:46</t>
  </si>
  <si>
    <t>5-2</t>
  </si>
  <si>
    <t>5:41</t>
  </si>
  <si>
    <t>16-2</t>
  </si>
  <si>
    <t>1:28</t>
  </si>
  <si>
    <t>9-2</t>
  </si>
  <si>
    <t>4:30</t>
  </si>
  <si>
    <t>18-2 (TF)</t>
  </si>
  <si>
    <t>1:18</t>
  </si>
  <si>
    <t>2:34</t>
  </si>
  <si>
    <t>1:10</t>
  </si>
  <si>
    <t>:20</t>
  </si>
  <si>
    <t>3:01</t>
  </si>
  <si>
    <t>2:13</t>
  </si>
  <si>
    <t>3:14</t>
  </si>
  <si>
    <t>!:14</t>
  </si>
  <si>
    <t>19-2</t>
  </si>
  <si>
    <t>3:43</t>
  </si>
  <si>
    <t>1:42</t>
  </si>
  <si>
    <t>5:29</t>
  </si>
  <si>
    <t>3:30</t>
  </si>
  <si>
    <t>10-7</t>
  </si>
  <si>
    <t>1;48</t>
  </si>
  <si>
    <t>3:44</t>
  </si>
  <si>
    <t>3:15</t>
  </si>
  <si>
    <t>4:19</t>
  </si>
  <si>
    <t>3:57</t>
  </si>
  <si>
    <t>9-1</t>
  </si>
  <si>
    <t>21-4 (tf)</t>
  </si>
  <si>
    <t>1:45</t>
  </si>
  <si>
    <t>:23</t>
  </si>
  <si>
    <t>3:53</t>
  </si>
  <si>
    <t>19-3 (TF)</t>
  </si>
  <si>
    <t>4:29</t>
  </si>
  <si>
    <t>2:29</t>
  </si>
  <si>
    <t>1:08</t>
  </si>
  <si>
    <t>:32</t>
  </si>
  <si>
    <t>6-0</t>
  </si>
  <si>
    <t>1:38</t>
  </si>
  <si>
    <t>3:29</t>
  </si>
  <si>
    <t>1:50</t>
  </si>
  <si>
    <t>13-6</t>
  </si>
  <si>
    <t>4:50</t>
  </si>
  <si>
    <t>4:39</t>
  </si>
  <si>
    <t>1:02</t>
  </si>
  <si>
    <t>12-5</t>
  </si>
  <si>
    <t>3-2</t>
  </si>
  <si>
    <t>5:43</t>
  </si>
  <si>
    <t>1:09</t>
  </si>
  <si>
    <t>:08</t>
  </si>
  <si>
    <t>11-1</t>
  </si>
  <si>
    <t>19-8</t>
  </si>
  <si>
    <t>10-9</t>
  </si>
  <si>
    <t>3:34</t>
  </si>
  <si>
    <t>21-5 (TF)</t>
  </si>
  <si>
    <t>13-4</t>
  </si>
  <si>
    <t>18-4</t>
  </si>
  <si>
    <t>6-3</t>
  </si>
  <si>
    <t>2:08</t>
  </si>
  <si>
    <t>16-8</t>
  </si>
  <si>
    <t>2:52</t>
  </si>
  <si>
    <t>1:40</t>
  </si>
  <si>
    <t>2:49</t>
  </si>
  <si>
    <t>12-6</t>
  </si>
  <si>
    <t>.</t>
  </si>
  <si>
    <t>3:06</t>
  </si>
  <si>
    <t xml:space="preserve">                                                                                                           </t>
  </si>
  <si>
    <t xml:space="preserve">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</si>
</sst>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24"/>
      <name val="Arial"/>
      <family val="2"/>
    </font>
    <font>
      <sz val="11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0"/>
      <color rgb="FF22222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20"/>
      <name val="Arial"/>
      <family val="2"/>
    </font>
    <font>
      <sz val="10"/>
      <color theme="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sz val="30"/>
      <name val="Arial"/>
      <family val="2"/>
    </font>
    <font>
      <sz val="44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0"/>
      <name val="Arial"/>
      <family val="2"/>
    </font>
    <font>
      <sz val="14"/>
      <color theme="0"/>
      <name val="Arial"/>
      <family val="2"/>
    </font>
    <font>
      <b/>
      <u/>
      <sz val="20"/>
      <color theme="0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sz val="12"/>
      <color theme="0"/>
      <name val="Arial"/>
      <family val="2"/>
    </font>
    <font>
      <sz val="22"/>
      <color theme="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Verdana"/>
      <family val="2"/>
    </font>
    <font>
      <b/>
      <sz val="18"/>
      <name val="Calibri"/>
      <family val="2"/>
      <scheme val="minor"/>
    </font>
    <font>
      <sz val="14"/>
      <name val="Calibri"/>
      <family val="2"/>
    </font>
    <font>
      <sz val="36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49" fontId="11" fillId="0" borderId="0" xfId="0" applyNumberFormat="1" applyFont="1" applyAlignment="1">
      <alignment wrapText="1"/>
    </xf>
    <xf numFmtId="0" fontId="6" fillId="0" borderId="0" xfId="0" applyFont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0" borderId="0" xfId="0" applyFont="1"/>
    <xf numFmtId="0" fontId="1" fillId="0" borderId="15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15" xfId="0" applyFont="1" applyBorder="1" applyAlignment="1">
      <alignment wrapText="1"/>
    </xf>
    <xf numFmtId="0" fontId="17" fillId="0" borderId="15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49" fontId="17" fillId="0" borderId="15" xfId="0" applyNumberFormat="1" applyFont="1" applyBorder="1" applyAlignment="1">
      <alignment wrapText="1"/>
    </xf>
    <xf numFmtId="49" fontId="17" fillId="0" borderId="7" xfId="0" applyNumberFormat="1" applyFont="1" applyBorder="1" applyAlignment="1">
      <alignment horizontal="center" wrapText="1"/>
    </xf>
    <xf numFmtId="49" fontId="17" fillId="0" borderId="15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49" fontId="17" fillId="0" borderId="2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49" fontId="28" fillId="0" borderId="0" xfId="0" applyNumberFormat="1" applyFont="1" applyAlignment="1">
      <alignment horizontal="center" wrapText="1"/>
    </xf>
    <xf numFmtId="49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49" fontId="26" fillId="0" borderId="15" xfId="0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right" wrapText="1"/>
    </xf>
    <xf numFmtId="49" fontId="26" fillId="0" borderId="15" xfId="0" applyNumberFormat="1" applyFont="1" applyBorder="1" applyAlignment="1">
      <alignment wrapText="1"/>
    </xf>
    <xf numFmtId="0" fontId="17" fillId="0" borderId="14" xfId="0" applyFont="1" applyBorder="1" applyAlignment="1">
      <alignment horizontal="center" wrapText="1"/>
    </xf>
    <xf numFmtId="49" fontId="17" fillId="0" borderId="15" xfId="0" applyNumberFormat="1" applyFont="1" applyBorder="1" applyAlignment="1">
      <alignment horizontal="right" wrapText="1"/>
    </xf>
    <xf numFmtId="49" fontId="17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17" fillId="0" borderId="0" xfId="0" applyNumberFormat="1" applyFont="1" applyAlignment="1">
      <alignment horizontal="center" wrapText="1"/>
    </xf>
    <xf numFmtId="1" fontId="26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/>
    </xf>
    <xf numFmtId="49" fontId="29" fillId="0" borderId="15" xfId="0" applyNumberFormat="1" applyFont="1" applyBorder="1" applyAlignment="1">
      <alignment horizontal="center" wrapText="1"/>
    </xf>
    <xf numFmtId="49" fontId="29" fillId="0" borderId="15" xfId="0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wrapText="1"/>
    </xf>
    <xf numFmtId="1" fontId="17" fillId="0" borderId="15" xfId="0" applyNumberFormat="1" applyFont="1" applyBorder="1" applyAlignment="1">
      <alignment horizontal="center" wrapText="1"/>
    </xf>
    <xf numFmtId="0" fontId="25" fillId="0" borderId="15" xfId="0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1" fontId="33" fillId="0" borderId="0" xfId="0" applyNumberFormat="1" applyFont="1" applyAlignment="1">
      <alignment horizontal="center" wrapText="1"/>
    </xf>
    <xf numFmtId="0" fontId="33" fillId="0" borderId="0" xfId="0" applyFont="1" applyAlignment="1">
      <alignment horizontal="center" wrapText="1"/>
    </xf>
    <xf numFmtId="1" fontId="32" fillId="0" borderId="0" xfId="0" applyNumberFormat="1" applyFont="1" applyAlignment="1">
      <alignment horizontal="center" wrapText="1"/>
    </xf>
    <xf numFmtId="49" fontId="32" fillId="0" borderId="15" xfId="0" applyNumberFormat="1" applyFont="1" applyBorder="1" applyAlignment="1">
      <alignment horizontal="center" wrapText="1"/>
    </xf>
    <xf numFmtId="1" fontId="33" fillId="0" borderId="15" xfId="0" applyNumberFormat="1" applyFont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49" fontId="35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1" fontId="36" fillId="0" borderId="0" xfId="0" applyNumberFormat="1" applyFont="1" applyAlignment="1">
      <alignment horizontal="center" wrapText="1"/>
    </xf>
    <xf numFmtId="0" fontId="36" fillId="0" borderId="15" xfId="0" applyFont="1" applyBorder="1" applyAlignment="1">
      <alignment horizontal="center" wrapText="1"/>
    </xf>
    <xf numFmtId="0" fontId="36" fillId="0" borderId="15" xfId="0" applyFont="1" applyBorder="1" applyAlignment="1">
      <alignment wrapText="1"/>
    </xf>
    <xf numFmtId="0" fontId="36" fillId="0" borderId="0" xfId="0" applyFont="1" applyAlignment="1">
      <alignment horizontal="center" vertical="center" wrapText="1"/>
    </xf>
    <xf numFmtId="49" fontId="36" fillId="0" borderId="0" xfId="0" applyNumberFormat="1" applyFont="1" applyAlignment="1">
      <alignment horizontal="center" wrapText="1"/>
    </xf>
    <xf numFmtId="49" fontId="36" fillId="0" borderId="0" xfId="0" applyNumberFormat="1" applyFont="1" applyAlignment="1">
      <alignment wrapText="1"/>
    </xf>
    <xf numFmtId="49" fontId="33" fillId="0" borderId="15" xfId="0" applyNumberFormat="1" applyFont="1" applyBorder="1" applyAlignment="1">
      <alignment horizontal="center" wrapText="1"/>
    </xf>
    <xf numFmtId="49" fontId="33" fillId="0" borderId="0" xfId="0" applyNumberFormat="1" applyFont="1" applyAlignment="1">
      <alignment horizontal="center" wrapText="1"/>
    </xf>
    <xf numFmtId="49" fontId="33" fillId="0" borderId="0" xfId="0" applyNumberFormat="1" applyFont="1" applyAlignment="1">
      <alignment wrapText="1"/>
    </xf>
    <xf numFmtId="49" fontId="3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49" fontId="23" fillId="0" borderId="0" xfId="0" applyNumberFormat="1" applyFont="1" applyAlignment="1">
      <alignment horizontal="center" wrapText="1"/>
    </xf>
    <xf numFmtId="49" fontId="23" fillId="0" borderId="0" xfId="0" applyNumberFormat="1" applyFont="1" applyAlignment="1">
      <alignment wrapText="1"/>
    </xf>
    <xf numFmtId="0" fontId="33" fillId="0" borderId="15" xfId="0" applyFont="1" applyBorder="1" applyAlignment="1">
      <alignment wrapText="1"/>
    </xf>
    <xf numFmtId="1" fontId="33" fillId="0" borderId="0" xfId="0" applyNumberFormat="1" applyFont="1" applyAlignment="1">
      <alignment horizontal="center" vertical="center" wrapText="1"/>
    </xf>
    <xf numFmtId="49" fontId="33" fillId="0" borderId="15" xfId="0" applyNumberFormat="1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" fontId="36" fillId="0" borderId="0" xfId="0" applyNumberFormat="1" applyFont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8" fillId="0" borderId="15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49" fontId="33" fillId="0" borderId="15" xfId="0" applyNumberFormat="1" applyFont="1" applyBorder="1" applyAlignment="1">
      <alignment wrapText="1"/>
    </xf>
    <xf numFmtId="0" fontId="20" fillId="0" borderId="0" xfId="0" applyFont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wrapText="1"/>
    </xf>
    <xf numFmtId="0" fontId="17" fillId="2" borderId="9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49" fontId="17" fillId="2" borderId="11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49" fontId="25" fillId="0" borderId="12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5" fillId="2" borderId="13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41" fillId="3" borderId="15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4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0" borderId="15" xfId="0" applyFont="1" applyBorder="1" applyAlignment="1">
      <alignment horizontal="center"/>
    </xf>
    <xf numFmtId="0" fontId="41" fillId="3" borderId="0" xfId="0" applyFont="1" applyFill="1"/>
    <xf numFmtId="49" fontId="2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39" fillId="0" borderId="0" xfId="0" applyFont="1"/>
    <xf numFmtId="0" fontId="39" fillId="0" borderId="5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49" fontId="48" fillId="0" borderId="0" xfId="0" applyNumberFormat="1" applyFont="1" applyAlignment="1">
      <alignment horizontal="center" vertical="center" textRotation="255" wrapText="1"/>
    </xf>
    <xf numFmtId="49" fontId="48" fillId="0" borderId="15" xfId="0" applyNumberFormat="1" applyFont="1" applyBorder="1" applyAlignment="1">
      <alignment horizontal="center" vertical="center" textRotation="255" wrapText="1"/>
    </xf>
    <xf numFmtId="0" fontId="48" fillId="0" borderId="1" xfId="0" applyFont="1" applyBorder="1" applyAlignment="1">
      <alignment horizontal="center" textRotation="255" wrapText="1"/>
    </xf>
    <xf numFmtId="0" fontId="48" fillId="0" borderId="4" xfId="0" applyFont="1" applyBorder="1" applyAlignment="1">
      <alignment horizontal="center" textRotation="255" wrapText="1"/>
    </xf>
    <xf numFmtId="0" fontId="48" fillId="0" borderId="6" xfId="0" applyFont="1" applyBorder="1" applyAlignment="1">
      <alignment horizontal="center" textRotation="255" wrapText="1"/>
    </xf>
    <xf numFmtId="0" fontId="48" fillId="0" borderId="0" xfId="0" applyFont="1" applyAlignment="1">
      <alignment horizontal="center" vertical="center" textRotation="255" wrapText="1"/>
    </xf>
    <xf numFmtId="0" fontId="49" fillId="0" borderId="0" xfId="0" applyFont="1" applyAlignment="1">
      <alignment horizontal="center" wrapText="1"/>
    </xf>
    <xf numFmtId="1" fontId="17" fillId="2" borderId="0" xfId="0" applyNumberFormat="1" applyFont="1" applyFill="1" applyAlignment="1">
      <alignment horizontal="center" vertical="center" wrapText="1"/>
    </xf>
    <xf numFmtId="0" fontId="17" fillId="0" borderId="0" xfId="0" applyFont="1"/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49" fontId="29" fillId="0" borderId="2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9" fillId="0" borderId="15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49" fontId="22" fillId="0" borderId="0" xfId="0" applyNumberFormat="1" applyFont="1" applyAlignment="1">
      <alignment horizontal="center" wrapText="1"/>
    </xf>
    <xf numFmtId="49" fontId="34" fillId="0" borderId="0" xfId="0" applyNumberFormat="1" applyFont="1" applyAlignment="1">
      <alignment horizontal="center" wrapText="1"/>
    </xf>
    <xf numFmtId="49" fontId="17" fillId="0" borderId="18" xfId="0" applyNumberFormat="1" applyFont="1" applyBorder="1" applyAlignment="1">
      <alignment horizontal="center" wrapText="1"/>
    </xf>
    <xf numFmtId="49" fontId="17" fillId="0" borderId="7" xfId="0" applyNumberFormat="1" applyFont="1" applyBorder="1" applyAlignment="1">
      <alignment horizont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48" fillId="0" borderId="2" xfId="0" applyNumberFormat="1" applyFont="1" applyBorder="1" applyAlignment="1">
      <alignment horizontal="center" vertical="center" textRotation="255" wrapText="1"/>
    </xf>
    <xf numFmtId="49" fontId="48" fillId="0" borderId="0" xfId="0" applyNumberFormat="1" applyFont="1" applyAlignment="1">
      <alignment horizontal="center" vertical="center" textRotation="255" wrapText="1"/>
    </xf>
    <xf numFmtId="49" fontId="48" fillId="0" borderId="15" xfId="0" applyNumberFormat="1" applyFont="1" applyBorder="1" applyAlignment="1">
      <alignment horizontal="center" vertical="center" textRotation="255" wrapText="1"/>
    </xf>
    <xf numFmtId="49" fontId="26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15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"/>
  <sheetViews>
    <sheetView tabSelected="1" topLeftCell="A58" zoomScale="70" zoomScaleNormal="70" zoomScaleSheetLayoutView="7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34" style="50" customWidth="1"/>
    <col min="3" max="3" width="10.7109375" style="94" customWidth="1"/>
    <col min="4" max="4" width="13" style="112" customWidth="1"/>
    <col min="5" max="5" width="13" style="40" customWidth="1"/>
    <col min="6" max="6" width="13" style="112" customWidth="1"/>
    <col min="7" max="7" width="11" style="40" customWidth="1"/>
    <col min="8" max="8" width="5.7109375" style="40" customWidth="1"/>
    <col min="9" max="9" width="9.42578125" style="86" customWidth="1"/>
    <col min="10" max="10" width="35.85546875" style="40" customWidth="1"/>
    <col min="11" max="11" width="9.85546875" style="46" customWidth="1"/>
    <col min="12" max="12" width="13.140625" style="112" customWidth="1"/>
    <col min="13" max="13" width="13.140625" style="40" customWidth="1"/>
    <col min="14" max="14" width="13.140625" style="112" customWidth="1"/>
    <col min="15" max="15" width="11" style="40" customWidth="1"/>
  </cols>
  <sheetData>
    <row r="1" spans="1:15" ht="22.5" customHeight="1" x14ac:dyDescent="0.4">
      <c r="A1" s="245" t="s">
        <v>71</v>
      </c>
      <c r="B1" s="245"/>
      <c r="C1" s="245"/>
      <c r="D1" s="246"/>
      <c r="E1" s="245"/>
      <c r="F1" s="246"/>
      <c r="G1" s="245"/>
      <c r="H1" s="190"/>
      <c r="I1" s="245" t="s">
        <v>72</v>
      </c>
      <c r="J1" s="245"/>
      <c r="K1" s="245"/>
      <c r="L1" s="246"/>
      <c r="M1" s="245"/>
      <c r="N1" s="246"/>
      <c r="O1" s="245"/>
    </row>
    <row r="2" spans="1:15" ht="22.5" customHeight="1" x14ac:dyDescent="0.5"/>
    <row r="3" spans="1:15" ht="29.25" customHeight="1" x14ac:dyDescent="0.25">
      <c r="A3" s="241" t="s">
        <v>52</v>
      </c>
      <c r="B3" s="42" t="str">
        <f>Pools!D16</f>
        <v>Kelso Woodburn</v>
      </c>
      <c r="C3" s="42" t="str">
        <f>Pools!E16</f>
        <v>NP</v>
      </c>
      <c r="D3" s="110"/>
      <c r="E3" s="91"/>
      <c r="F3" s="110"/>
      <c r="G3" s="91"/>
      <c r="H3" s="91"/>
      <c r="I3" s="241" t="s">
        <v>11</v>
      </c>
      <c r="J3" s="42" t="str">
        <f>Pools!H16</f>
        <v>X</v>
      </c>
      <c r="K3" s="42">
        <f>Pools!I16</f>
        <v>0</v>
      </c>
    </row>
    <row r="4" spans="1:15" ht="29.25" customHeight="1" x14ac:dyDescent="0.25">
      <c r="A4" s="241"/>
      <c r="C4" s="50"/>
      <c r="D4" s="243" t="str">
        <f>IF(D5=1,B3,IF(F5=1,B5," "))</f>
        <v>Tajae Tamar</v>
      </c>
      <c r="E4" s="244"/>
      <c r="F4" s="244"/>
      <c r="G4" s="42" t="str">
        <f>IF(D5=1,C3,IF(F5=1,C5," "))</f>
        <v>U</v>
      </c>
      <c r="I4" s="241"/>
      <c r="K4" s="40"/>
      <c r="L4" s="243" t="str">
        <f>IF(L5=1,J3,IF(N5=1,J5," "))</f>
        <v xml:space="preserve"> </v>
      </c>
      <c r="M4" s="244"/>
      <c r="N4" s="244"/>
      <c r="O4" s="42" t="str">
        <f>IF(L5=1,K3,IF(N5=1,K5," "))</f>
        <v xml:space="preserve"> </v>
      </c>
    </row>
    <row r="5" spans="1:15" ht="29.25" customHeight="1" x14ac:dyDescent="0.25">
      <c r="A5" s="241"/>
      <c r="B5" s="42" t="str">
        <f>Pools!D17</f>
        <v>Tajae Tamar</v>
      </c>
      <c r="C5" s="52" t="str">
        <f>Pools!E17</f>
        <v>U</v>
      </c>
      <c r="D5" s="111"/>
      <c r="E5" s="41" t="s">
        <v>220</v>
      </c>
      <c r="F5" s="111">
        <v>1</v>
      </c>
      <c r="G5" s="206">
        <v>2</v>
      </c>
      <c r="I5" s="241"/>
      <c r="J5" s="42" t="str">
        <f>Pools!H17</f>
        <v>X</v>
      </c>
      <c r="K5" s="52">
        <f>Pools!I17</f>
        <v>0</v>
      </c>
      <c r="L5" s="111"/>
      <c r="M5" s="41"/>
      <c r="N5" s="111"/>
      <c r="O5" s="206"/>
    </row>
    <row r="6" spans="1:15" ht="29.25" customHeight="1" x14ac:dyDescent="0.25">
      <c r="A6" s="241"/>
      <c r="C6" s="50"/>
      <c r="I6" s="241"/>
      <c r="K6" s="40"/>
    </row>
    <row r="7" spans="1:15" ht="29.25" customHeight="1" x14ac:dyDescent="0.25">
      <c r="A7" s="241"/>
      <c r="B7" s="42" t="str">
        <f>Pools!D18</f>
        <v>Izaiah Velez</v>
      </c>
      <c r="C7" s="42" t="str">
        <f>Pools!E18</f>
        <v>RCK</v>
      </c>
      <c r="E7" s="91"/>
      <c r="F7" s="110"/>
      <c r="G7" s="91"/>
      <c r="H7" s="91"/>
      <c r="I7" s="241"/>
      <c r="J7" s="42" t="str">
        <f>Pools!H18</f>
        <v>X</v>
      </c>
      <c r="K7" s="42">
        <f>Pools!I18</f>
        <v>0</v>
      </c>
    </row>
    <row r="8" spans="1:15" ht="29.25" customHeight="1" x14ac:dyDescent="0.25">
      <c r="A8" s="241"/>
      <c r="C8" s="50"/>
      <c r="D8" s="243" t="str">
        <f>IF(D9=1,B7,IF(F9=1,B9," "))</f>
        <v>Izaiah Velez</v>
      </c>
      <c r="E8" s="244"/>
      <c r="F8" s="244"/>
      <c r="G8" s="42" t="str">
        <f>IF(D9=1,C7,IF(F9=1,C9," "))</f>
        <v>RCK</v>
      </c>
      <c r="I8" s="241"/>
      <c r="K8" s="40"/>
      <c r="L8" s="243" t="str">
        <f>IF(L9=1,J7,IF(N9=1,J9," "))</f>
        <v xml:space="preserve"> </v>
      </c>
      <c r="M8" s="244"/>
      <c r="N8" s="244"/>
      <c r="O8" s="42" t="str">
        <f>IF(L9=1,K7,IF(N9=1,K9," "))</f>
        <v xml:space="preserve"> </v>
      </c>
    </row>
    <row r="9" spans="1:15" ht="29.25" customHeight="1" x14ac:dyDescent="0.25">
      <c r="A9" s="241"/>
      <c r="B9" s="42" t="str">
        <f>Pools!D19</f>
        <v>Blake Powers</v>
      </c>
      <c r="C9" s="52" t="str">
        <f>Pools!E19</f>
        <v>NP</v>
      </c>
      <c r="D9" s="111">
        <v>1</v>
      </c>
      <c r="E9" s="41" t="s">
        <v>219</v>
      </c>
      <c r="F9" s="111"/>
      <c r="G9" s="206">
        <v>1.5</v>
      </c>
      <c r="I9" s="241"/>
      <c r="J9" s="42" t="str">
        <f>Pools!H19</f>
        <v>X</v>
      </c>
      <c r="K9" s="52">
        <f>Pools!I19</f>
        <v>0</v>
      </c>
      <c r="L9" s="111"/>
      <c r="M9" s="41"/>
      <c r="N9" s="111"/>
      <c r="O9" s="206"/>
    </row>
    <row r="10" spans="1:15" ht="29.25" customHeight="1" x14ac:dyDescent="0.25">
      <c r="A10" s="241"/>
      <c r="C10" s="50"/>
      <c r="I10" s="241"/>
      <c r="K10" s="40"/>
    </row>
    <row r="11" spans="1:15" ht="29.25" customHeight="1" x14ac:dyDescent="0.25">
      <c r="A11" s="241"/>
      <c r="B11" s="42" t="str">
        <f>Pools!D20</f>
        <v>Jake DellaPia</v>
      </c>
      <c r="C11" s="42" t="str">
        <f>Pools!E20</f>
        <v>JJEF</v>
      </c>
      <c r="D11" s="110"/>
      <c r="E11" s="91"/>
      <c r="F11" s="113"/>
      <c r="G11" s="91"/>
      <c r="H11" s="91"/>
      <c r="I11" s="241"/>
      <c r="J11" s="42" t="str">
        <f>Pools!H20</f>
        <v>X</v>
      </c>
      <c r="K11" s="42">
        <f>Pools!I20</f>
        <v>0</v>
      </c>
    </row>
    <row r="12" spans="1:15" ht="29.25" customHeight="1" x14ac:dyDescent="0.25">
      <c r="A12" s="241"/>
      <c r="C12" s="50"/>
      <c r="D12" s="243" t="s">
        <v>101</v>
      </c>
      <c r="E12" s="244"/>
      <c r="F12" s="244"/>
      <c r="G12" s="42" t="str">
        <f>IF(D13=1,C11,IF(F13=1,C13," "))</f>
        <v xml:space="preserve"> </v>
      </c>
      <c r="I12" s="241"/>
      <c r="K12" s="40"/>
      <c r="L12" s="243" t="str">
        <f>IF(L13=1,J11,IF(N13=1,J13," "))</f>
        <v xml:space="preserve"> </v>
      </c>
      <c r="M12" s="244"/>
      <c r="N12" s="244"/>
      <c r="O12" s="42" t="str">
        <f>IF(L13=1,K11,IF(N13=1,K13," "))</f>
        <v xml:space="preserve"> </v>
      </c>
    </row>
    <row r="13" spans="1:15" ht="29.25" customHeight="1" x14ac:dyDescent="0.25">
      <c r="A13" s="241"/>
      <c r="B13" s="42" t="str">
        <f>Pools!D21</f>
        <v>X</v>
      </c>
      <c r="C13" s="52">
        <f>Pools!E21</f>
        <v>0</v>
      </c>
      <c r="D13" s="111"/>
      <c r="E13" s="41"/>
      <c r="F13" s="111"/>
      <c r="G13" s="206"/>
      <c r="I13" s="241"/>
      <c r="J13" s="42" t="str">
        <f>Pools!H21</f>
        <v>X</v>
      </c>
      <c r="K13" s="52">
        <f>Pools!I21</f>
        <v>0</v>
      </c>
      <c r="L13" s="111"/>
      <c r="M13" s="41"/>
      <c r="N13" s="111"/>
      <c r="O13" s="206"/>
    </row>
    <row r="14" spans="1:15" ht="34.5" customHeight="1" thickBot="1" x14ac:dyDescent="0.75">
      <c r="A14" s="105"/>
      <c r="B14" s="95"/>
      <c r="C14" s="95"/>
      <c r="D14" s="114"/>
      <c r="E14" s="92"/>
      <c r="F14" s="114"/>
      <c r="G14" s="92"/>
      <c r="H14" s="92"/>
      <c r="I14" s="105"/>
      <c r="J14" s="43"/>
      <c r="K14" s="43"/>
      <c r="L14" s="116"/>
      <c r="M14" s="44"/>
      <c r="N14" s="116"/>
      <c r="O14" s="44"/>
    </row>
    <row r="15" spans="1:15" ht="35.25" customHeight="1" x14ac:dyDescent="0.25">
      <c r="A15" s="241" t="s">
        <v>15</v>
      </c>
      <c r="B15" s="96" t="str">
        <f>Pools!D19</f>
        <v>Blake Powers</v>
      </c>
      <c r="C15" s="96" t="str">
        <f>Pools!E19</f>
        <v>NP</v>
      </c>
      <c r="D15" s="110"/>
      <c r="E15" s="91"/>
      <c r="F15" s="110"/>
      <c r="G15" s="91"/>
      <c r="H15" s="91"/>
      <c r="I15" s="241" t="s">
        <v>15</v>
      </c>
      <c r="J15" s="42" t="str">
        <f>Pools!H19</f>
        <v>X</v>
      </c>
      <c r="K15" s="42">
        <f>Pools!I19</f>
        <v>0</v>
      </c>
    </row>
    <row r="16" spans="1:15" ht="35.25" customHeight="1" x14ac:dyDescent="0.25">
      <c r="A16" s="241"/>
      <c r="C16" s="50"/>
      <c r="D16" s="243" t="str">
        <f>IF(D17=1,B15,IF(F17=1,B17," "))</f>
        <v>Blake Powers</v>
      </c>
      <c r="E16" s="244"/>
      <c r="F16" s="244"/>
      <c r="G16" s="42" t="str">
        <f>IF(D17=1,C15,IF(F17=1,C17," "))</f>
        <v>NP</v>
      </c>
      <c r="I16" s="241"/>
      <c r="K16" s="40"/>
      <c r="L16" s="243" t="str">
        <f>IF(L17=1,J15,IF(N17=1,J17," "))</f>
        <v xml:space="preserve"> </v>
      </c>
      <c r="M16" s="244"/>
      <c r="N16" s="244"/>
      <c r="O16" s="42" t="str">
        <f>IF(L17=1,K15,IF(N17=1,K17," "))</f>
        <v xml:space="preserve"> </v>
      </c>
    </row>
    <row r="17" spans="1:15" ht="35.25" customHeight="1" x14ac:dyDescent="0.25">
      <c r="A17" s="241"/>
      <c r="B17" s="42" t="str">
        <f>Pools!D20</f>
        <v>Jake DellaPia</v>
      </c>
      <c r="C17" s="52" t="str">
        <f>Pools!E20</f>
        <v>JJEF</v>
      </c>
      <c r="D17" s="111">
        <v>1</v>
      </c>
      <c r="E17" s="41" t="s">
        <v>274</v>
      </c>
      <c r="F17" s="111"/>
      <c r="G17" s="206">
        <v>2</v>
      </c>
      <c r="I17" s="241"/>
      <c r="J17" s="42" t="str">
        <f>Pools!H20</f>
        <v>X</v>
      </c>
      <c r="K17" s="52">
        <f>Pools!I20</f>
        <v>0</v>
      </c>
      <c r="L17" s="111"/>
      <c r="M17" s="41"/>
      <c r="N17" s="111"/>
      <c r="O17" s="206"/>
    </row>
    <row r="18" spans="1:15" ht="35.25" customHeight="1" x14ac:dyDescent="0.25">
      <c r="A18" s="241"/>
      <c r="C18" s="50"/>
      <c r="I18" s="241"/>
      <c r="K18" s="40"/>
    </row>
    <row r="19" spans="1:15" ht="35.25" customHeight="1" x14ac:dyDescent="0.25">
      <c r="A19" s="241"/>
      <c r="B19" s="42" t="str">
        <f>Pools!D16</f>
        <v>Kelso Woodburn</v>
      </c>
      <c r="C19" s="42" t="str">
        <f>Pools!E16</f>
        <v>NP</v>
      </c>
      <c r="D19" s="110"/>
      <c r="E19" s="91"/>
      <c r="F19" s="110"/>
      <c r="G19" s="91"/>
      <c r="H19" s="91"/>
      <c r="I19" s="241"/>
      <c r="J19" s="42" t="str">
        <f>Pools!H16</f>
        <v>X</v>
      </c>
      <c r="K19" s="42">
        <f>Pools!I16</f>
        <v>0</v>
      </c>
    </row>
    <row r="20" spans="1:15" ht="35.25" customHeight="1" x14ac:dyDescent="0.25">
      <c r="A20" s="241"/>
      <c r="C20" s="50"/>
      <c r="D20" s="243" t="str">
        <f>IF(D21=1,B19,IF(F21=1,B21," "))</f>
        <v>Izaiah Velez</v>
      </c>
      <c r="E20" s="244"/>
      <c r="F20" s="244"/>
      <c r="G20" s="42" t="str">
        <f>IF(D21=1,C19,IF(F21=1,C21," "))</f>
        <v>RCK</v>
      </c>
      <c r="I20" s="241"/>
      <c r="K20" s="40"/>
      <c r="L20" s="243" t="str">
        <f>IF(L21=1,J19,IF(N21=1,J21," "))</f>
        <v xml:space="preserve"> </v>
      </c>
      <c r="M20" s="244"/>
      <c r="N20" s="244"/>
      <c r="O20" s="42" t="str">
        <f>IF(L21=1,K19,IF(N21=1,K21," "))</f>
        <v xml:space="preserve"> </v>
      </c>
    </row>
    <row r="21" spans="1:15" ht="35.25" customHeight="1" x14ac:dyDescent="0.25">
      <c r="A21" s="241"/>
      <c r="B21" s="42" t="str">
        <f>Pools!D18</f>
        <v>Izaiah Velez</v>
      </c>
      <c r="C21" s="52" t="str">
        <f>Pools!E18</f>
        <v>RCK</v>
      </c>
      <c r="D21" s="111"/>
      <c r="E21" s="41" t="s">
        <v>230</v>
      </c>
      <c r="F21" s="111">
        <v>1</v>
      </c>
      <c r="G21" s="206">
        <v>1.5</v>
      </c>
      <c r="I21" s="241"/>
      <c r="J21" s="42" t="str">
        <f>Pools!H18</f>
        <v>X</v>
      </c>
      <c r="K21" s="52">
        <f>Pools!I18</f>
        <v>0</v>
      </c>
      <c r="L21" s="111"/>
      <c r="M21" s="41"/>
      <c r="N21" s="111"/>
      <c r="O21" s="206"/>
    </row>
    <row r="22" spans="1:15" ht="35.25" customHeight="1" x14ac:dyDescent="0.25">
      <c r="A22" s="241"/>
      <c r="C22" s="50"/>
      <c r="I22" s="241"/>
      <c r="K22" s="40"/>
    </row>
    <row r="23" spans="1:15" ht="35.25" customHeight="1" x14ac:dyDescent="0.25">
      <c r="A23" s="241"/>
      <c r="B23" s="42" t="str">
        <f>Pools!D17</f>
        <v>Tajae Tamar</v>
      </c>
      <c r="C23" s="42" t="str">
        <f>Pools!E17</f>
        <v>U</v>
      </c>
      <c r="D23" s="110"/>
      <c r="E23" s="91"/>
      <c r="F23" s="110"/>
      <c r="G23" s="91"/>
      <c r="H23" s="91"/>
      <c r="I23" s="241"/>
      <c r="J23" s="42" t="str">
        <f>Pools!H17</f>
        <v>X</v>
      </c>
      <c r="K23" s="42">
        <f>Pools!I17</f>
        <v>0</v>
      </c>
    </row>
    <row r="24" spans="1:15" ht="35.25" customHeight="1" x14ac:dyDescent="0.25">
      <c r="A24" s="241"/>
      <c r="C24" s="50"/>
      <c r="D24" s="243" t="s">
        <v>101</v>
      </c>
      <c r="E24" s="244"/>
      <c r="F24" s="244"/>
      <c r="G24" s="42" t="str">
        <f>IF(D25=1,C23,IF(F25=1,C25," "))</f>
        <v xml:space="preserve"> </v>
      </c>
      <c r="I24" s="241"/>
      <c r="K24" s="40"/>
      <c r="L24" s="243" t="str">
        <f>IF(L25=1,J23,IF(N25=1,J25," "))</f>
        <v xml:space="preserve"> </v>
      </c>
      <c r="M24" s="244"/>
      <c r="N24" s="244"/>
      <c r="O24" s="42" t="str">
        <f>IF(L25=1,K23,IF(N25=1,K25," "))</f>
        <v xml:space="preserve"> </v>
      </c>
    </row>
    <row r="25" spans="1:15" ht="35.25" customHeight="1" x14ac:dyDescent="0.25">
      <c r="A25" s="241"/>
      <c r="B25" s="42" t="str">
        <f>Pools!D21</f>
        <v>X</v>
      </c>
      <c r="C25" s="52">
        <f>Pools!E21</f>
        <v>0</v>
      </c>
      <c r="D25" s="111"/>
      <c r="E25" s="41"/>
      <c r="F25" s="111"/>
      <c r="G25" s="206"/>
      <c r="I25" s="241"/>
      <c r="J25" s="42" t="str">
        <f>Pools!H21</f>
        <v>X</v>
      </c>
      <c r="K25" s="52">
        <f>Pools!I21</f>
        <v>0</v>
      </c>
      <c r="L25" s="111"/>
      <c r="M25" s="41"/>
      <c r="N25" s="111"/>
      <c r="O25" s="206"/>
    </row>
    <row r="26" spans="1:15" ht="19.5" customHeight="1" thickBot="1" x14ac:dyDescent="0.75">
      <c r="A26" s="105"/>
      <c r="B26" s="73"/>
      <c r="C26" s="73"/>
      <c r="D26" s="116"/>
      <c r="E26" s="44"/>
      <c r="F26" s="116"/>
      <c r="G26" s="44"/>
      <c r="H26" s="44"/>
      <c r="I26" s="105"/>
      <c r="J26" s="44"/>
      <c r="K26" s="44"/>
      <c r="L26" s="116"/>
      <c r="M26" s="44"/>
      <c r="N26" s="116"/>
      <c r="O26" s="44"/>
    </row>
    <row r="27" spans="1:15" ht="33" customHeight="1" x14ac:dyDescent="0.25">
      <c r="A27" s="240" t="s">
        <v>16</v>
      </c>
      <c r="B27" s="96" t="str">
        <f>Pools!D19</f>
        <v>Blake Powers</v>
      </c>
      <c r="C27" s="96" t="str">
        <f>Pools!E19</f>
        <v>NP</v>
      </c>
      <c r="D27" s="110"/>
      <c r="E27" s="91"/>
      <c r="F27" s="110"/>
      <c r="G27" s="91"/>
      <c r="H27" s="91"/>
      <c r="I27" s="240" t="s">
        <v>16</v>
      </c>
      <c r="J27" s="42" t="str">
        <f>Pools!H19</f>
        <v>X</v>
      </c>
      <c r="K27" s="42">
        <f>Pools!I19</f>
        <v>0</v>
      </c>
    </row>
    <row r="28" spans="1:15" ht="30" customHeight="1" x14ac:dyDescent="0.25">
      <c r="A28" s="241"/>
      <c r="C28" s="50"/>
      <c r="D28" s="243" t="s">
        <v>101</v>
      </c>
      <c r="E28" s="244"/>
      <c r="F28" s="244"/>
      <c r="G28" s="42" t="str">
        <f>IF(D29=1,C27,IF(F29=1,C29," "))</f>
        <v xml:space="preserve"> </v>
      </c>
      <c r="I28" s="241"/>
      <c r="K28" s="40"/>
      <c r="L28" s="243" t="str">
        <f>IF(L29=1,J27,IF(N29=1,J29," "))</f>
        <v xml:space="preserve"> </v>
      </c>
      <c r="M28" s="244"/>
      <c r="N28" s="244"/>
      <c r="O28" s="42" t="str">
        <f>IF(L29=1,K27,IF(N29=1,K29," "))</f>
        <v xml:space="preserve"> </v>
      </c>
    </row>
    <row r="29" spans="1:15" ht="28.5" customHeight="1" x14ac:dyDescent="0.25">
      <c r="A29" s="241"/>
      <c r="B29" s="42" t="str">
        <f>Pools!D21</f>
        <v>X</v>
      </c>
      <c r="C29" s="52">
        <f>Pools!E21</f>
        <v>0</v>
      </c>
      <c r="D29" s="111"/>
      <c r="E29" s="41"/>
      <c r="F29" s="111"/>
      <c r="G29" s="206"/>
      <c r="I29" s="241"/>
      <c r="J29" s="42" t="str">
        <f>Pools!H21</f>
        <v>X</v>
      </c>
      <c r="K29" s="52">
        <f>Pools!I21</f>
        <v>0</v>
      </c>
      <c r="L29" s="111"/>
      <c r="M29" s="41"/>
      <c r="N29" s="111"/>
      <c r="O29" s="206"/>
    </row>
    <row r="30" spans="1:15" ht="18" customHeight="1" x14ac:dyDescent="0.25">
      <c r="A30" s="241"/>
      <c r="C30" s="50"/>
      <c r="I30" s="241"/>
      <c r="K30" s="40"/>
    </row>
    <row r="31" spans="1:15" ht="33" customHeight="1" x14ac:dyDescent="0.25">
      <c r="A31" s="241"/>
      <c r="B31" s="42" t="str">
        <f>Pools!D16</f>
        <v>Kelso Woodburn</v>
      </c>
      <c r="C31" s="42" t="str">
        <f>Pools!E16</f>
        <v>NP</v>
      </c>
      <c r="D31" s="110"/>
      <c r="E31" s="91"/>
      <c r="F31" s="110"/>
      <c r="G31" s="91"/>
      <c r="H31" s="91"/>
      <c r="I31" s="241"/>
      <c r="J31" s="42" t="str">
        <f>Pools!H16</f>
        <v>X</v>
      </c>
      <c r="K31" s="42">
        <f>Pools!I16</f>
        <v>0</v>
      </c>
    </row>
    <row r="32" spans="1:15" ht="30" customHeight="1" x14ac:dyDescent="0.25">
      <c r="A32" s="241"/>
      <c r="C32" s="50"/>
      <c r="D32" s="243" t="str">
        <f>IF(D33=1,B31,IF(F33=1,B33," "))</f>
        <v>Jake DellaPia</v>
      </c>
      <c r="E32" s="244"/>
      <c r="F32" s="244"/>
      <c r="G32" s="42" t="str">
        <f>IF(D33=1,C31,IF(F33=1,C33," "))</f>
        <v>JJEF</v>
      </c>
      <c r="I32" s="241"/>
      <c r="K32" s="40"/>
      <c r="L32" s="243" t="str">
        <f>IF(L33=1,J31,IF(N33=1,J33," "))</f>
        <v xml:space="preserve"> </v>
      </c>
      <c r="M32" s="244"/>
      <c r="N32" s="244"/>
      <c r="O32" s="42" t="str">
        <f>IF(L33=1,K31,IF(N33=1,K33," "))</f>
        <v xml:space="preserve"> </v>
      </c>
    </row>
    <row r="33" spans="1:15" ht="30" customHeight="1" x14ac:dyDescent="0.25">
      <c r="A33" s="241"/>
      <c r="B33" s="42" t="str">
        <f>Pools!D20</f>
        <v>Jake DellaPia</v>
      </c>
      <c r="C33" s="52" t="str">
        <f>Pools!E20</f>
        <v>JJEF</v>
      </c>
      <c r="D33" s="111"/>
      <c r="E33" s="41" t="s">
        <v>290</v>
      </c>
      <c r="F33" s="111">
        <v>1</v>
      </c>
      <c r="G33" s="206">
        <v>2</v>
      </c>
      <c r="I33" s="241"/>
      <c r="J33" s="42" t="str">
        <f>Pools!H20</f>
        <v>X</v>
      </c>
      <c r="K33" s="52">
        <f>Pools!I20</f>
        <v>0</v>
      </c>
      <c r="L33" s="111"/>
      <c r="M33" s="41"/>
      <c r="N33" s="111"/>
      <c r="O33" s="206"/>
    </row>
    <row r="34" spans="1:15" ht="18" customHeight="1" x14ac:dyDescent="0.25">
      <c r="A34" s="241"/>
      <c r="C34" s="50"/>
      <c r="I34" s="241"/>
      <c r="K34" s="40"/>
    </row>
    <row r="35" spans="1:15" ht="24.75" customHeight="1" x14ac:dyDescent="0.25">
      <c r="A35" s="241"/>
      <c r="B35" s="42" t="str">
        <f>Pools!D17</f>
        <v>Tajae Tamar</v>
      </c>
      <c r="C35" s="42" t="str">
        <f>Pools!E17</f>
        <v>U</v>
      </c>
      <c r="D35" s="110"/>
      <c r="E35" s="91"/>
      <c r="F35" s="110"/>
      <c r="G35" s="91"/>
      <c r="H35" s="91"/>
      <c r="I35" s="241"/>
      <c r="J35" s="42" t="str">
        <f>Pools!H17</f>
        <v>X</v>
      </c>
      <c r="K35" s="42">
        <f>Pools!I17</f>
        <v>0</v>
      </c>
    </row>
    <row r="36" spans="1:15" ht="28.5" customHeight="1" x14ac:dyDescent="0.25">
      <c r="A36" s="241"/>
      <c r="C36" s="50"/>
      <c r="D36" s="243" t="str">
        <f>IF(D37=1,B35,IF(F37=1,B37," "))</f>
        <v>Tajae Tamar</v>
      </c>
      <c r="E36" s="244"/>
      <c r="F36" s="244"/>
      <c r="G36" s="93" t="str">
        <f>IF(D37=1,C35,IF(F37=1,C37," "))</f>
        <v>U</v>
      </c>
      <c r="H36" s="191"/>
      <c r="I36" s="241"/>
      <c r="K36" s="40"/>
      <c r="L36" s="243" t="str">
        <f>IF(L37=1,J35,IF(N37=1,J37," "))</f>
        <v xml:space="preserve"> </v>
      </c>
      <c r="M36" s="244"/>
      <c r="N36" s="244"/>
      <c r="O36" s="42" t="str">
        <f>IF(L37=1,K35,IF(N37=1,K37," "))</f>
        <v xml:space="preserve"> </v>
      </c>
    </row>
    <row r="37" spans="1:15" ht="28.5" customHeight="1" x14ac:dyDescent="0.25">
      <c r="A37" s="241"/>
      <c r="B37" s="42" t="str">
        <f>Pools!D18</f>
        <v>Izaiah Velez</v>
      </c>
      <c r="C37" s="52" t="str">
        <f>Pools!E18</f>
        <v>RCK</v>
      </c>
      <c r="D37" s="111">
        <v>1</v>
      </c>
      <c r="E37" s="41" t="s">
        <v>225</v>
      </c>
      <c r="F37" s="111"/>
      <c r="G37" s="206">
        <v>2</v>
      </c>
      <c r="I37" s="241"/>
      <c r="J37" s="42" t="str">
        <f>Pools!H18</f>
        <v>X</v>
      </c>
      <c r="K37" s="52">
        <f>Pools!I18</f>
        <v>0</v>
      </c>
      <c r="L37" s="111"/>
      <c r="M37" s="41"/>
      <c r="N37" s="111"/>
      <c r="O37" s="206"/>
    </row>
    <row r="38" spans="1:15" ht="34.5" customHeight="1" thickBot="1" x14ac:dyDescent="0.3">
      <c r="A38" s="242"/>
      <c r="B38" s="73"/>
      <c r="C38" s="73"/>
      <c r="D38" s="116"/>
      <c r="E38" s="44"/>
      <c r="F38" s="116"/>
      <c r="G38" s="44"/>
      <c r="H38" s="44"/>
      <c r="I38" s="242"/>
      <c r="J38" s="44"/>
      <c r="K38" s="44"/>
      <c r="L38" s="116"/>
      <c r="M38" s="44"/>
      <c r="N38" s="116"/>
      <c r="O38" s="44"/>
    </row>
    <row r="39" spans="1:15" ht="33" customHeight="1" x14ac:dyDescent="0.25">
      <c r="A39" s="240" t="s">
        <v>17</v>
      </c>
      <c r="B39" s="96" t="str">
        <f>Pools!D18</f>
        <v>Izaiah Velez</v>
      </c>
      <c r="C39" s="96" t="str">
        <f>Pools!E18</f>
        <v>RCK</v>
      </c>
      <c r="D39" s="110"/>
      <c r="E39" s="91"/>
      <c r="F39" s="110"/>
      <c r="G39" s="91"/>
      <c r="H39" s="91"/>
      <c r="I39" s="240" t="s">
        <v>17</v>
      </c>
      <c r="J39" s="42" t="str">
        <f>Pools!H18</f>
        <v>X</v>
      </c>
      <c r="K39" s="42">
        <f>Pools!I18</f>
        <v>0</v>
      </c>
    </row>
    <row r="40" spans="1:15" ht="25.5" customHeight="1" x14ac:dyDescent="0.25">
      <c r="A40" s="241"/>
      <c r="C40" s="50"/>
      <c r="D40" s="243" t="str">
        <f>IF(D41=1,B39,IF(F41=1,B41," "))</f>
        <v>Izaiah Velez</v>
      </c>
      <c r="E40" s="244"/>
      <c r="F40" s="244"/>
      <c r="G40" s="42" t="str">
        <f>IF(D41=1,C39,IF(F41=1,C41," "))</f>
        <v>RCK</v>
      </c>
      <c r="I40" s="241"/>
      <c r="K40" s="40"/>
      <c r="L40" s="243" t="str">
        <f>IF(L41=1,J39,IF(N41=1,J41," "))</f>
        <v xml:space="preserve"> </v>
      </c>
      <c r="M40" s="244"/>
      <c r="N40" s="244"/>
      <c r="O40" s="42" t="str">
        <f>IF(L41=1,K39,IF(N41=1,K41," "))</f>
        <v xml:space="preserve"> </v>
      </c>
    </row>
    <row r="41" spans="1:15" ht="25.5" customHeight="1" x14ac:dyDescent="0.25">
      <c r="A41" s="241"/>
      <c r="B41" s="42" t="str">
        <f>Pools!D20</f>
        <v>Jake DellaPia</v>
      </c>
      <c r="C41" s="52" t="str">
        <f>Pools!E20</f>
        <v>JJEF</v>
      </c>
      <c r="D41" s="111">
        <v>1</v>
      </c>
      <c r="E41" s="41" t="s">
        <v>345</v>
      </c>
      <c r="F41" s="111"/>
      <c r="G41" s="206">
        <v>1</v>
      </c>
      <c r="I41" s="241"/>
      <c r="J41" s="42" t="str">
        <f>Pools!H20</f>
        <v>X</v>
      </c>
      <c r="K41" s="52">
        <f>Pools!I20</f>
        <v>0</v>
      </c>
      <c r="L41" s="111"/>
      <c r="M41" s="41"/>
      <c r="N41" s="111"/>
      <c r="O41" s="206"/>
    </row>
    <row r="42" spans="1:15" ht="25.5" customHeight="1" x14ac:dyDescent="0.25">
      <c r="A42" s="241"/>
      <c r="C42" s="50"/>
      <c r="I42" s="241"/>
      <c r="K42" s="40"/>
    </row>
    <row r="43" spans="1:15" ht="25.5" customHeight="1" x14ac:dyDescent="0.25">
      <c r="A43" s="241"/>
      <c r="B43" s="42" t="str">
        <f>Pools!D17</f>
        <v>Tajae Tamar</v>
      </c>
      <c r="C43" s="42" t="str">
        <f>Pools!E17</f>
        <v>U</v>
      </c>
      <c r="D43" s="110"/>
      <c r="E43" s="91"/>
      <c r="F43" s="110"/>
      <c r="G43" s="91"/>
      <c r="H43" s="91"/>
      <c r="I43" s="241"/>
      <c r="J43" s="42" t="str">
        <f>Pools!H17</f>
        <v>X</v>
      </c>
      <c r="K43" s="42">
        <f>Pools!I17</f>
        <v>0</v>
      </c>
    </row>
    <row r="44" spans="1:15" ht="25.5" customHeight="1" x14ac:dyDescent="0.25">
      <c r="A44" s="241"/>
      <c r="C44" s="50"/>
      <c r="D44" s="243" t="str">
        <f>IF(D45=1,B43,IF(F45=1,B45," "))</f>
        <v>Tajae Tamar</v>
      </c>
      <c r="E44" s="244"/>
      <c r="F44" s="244"/>
      <c r="G44" s="42" t="str">
        <f>IF(D45=1,C43,IF(F45=1,C45," "))</f>
        <v>U</v>
      </c>
      <c r="I44" s="241"/>
      <c r="K44" s="40"/>
      <c r="L44" s="243" t="str">
        <f>IF(L45=1,J43,IF(N45=1,J45," "))</f>
        <v xml:space="preserve"> </v>
      </c>
      <c r="M44" s="244"/>
      <c r="N44" s="244"/>
      <c r="O44" s="42" t="str">
        <f>IF(L45=1,K43,IF(N45=1,K45," "))</f>
        <v xml:space="preserve"> </v>
      </c>
    </row>
    <row r="45" spans="1:15" ht="25.5" customHeight="1" x14ac:dyDescent="0.25">
      <c r="A45" s="241"/>
      <c r="B45" s="42" t="str">
        <f>Pools!D19</f>
        <v>Blake Powers</v>
      </c>
      <c r="C45" s="52" t="str">
        <f>Pools!E19</f>
        <v>NP</v>
      </c>
      <c r="D45" s="111">
        <v>1</v>
      </c>
      <c r="E45" s="41" t="s">
        <v>228</v>
      </c>
      <c r="F45" s="111"/>
      <c r="G45" s="206">
        <v>2</v>
      </c>
      <c r="I45" s="241"/>
      <c r="J45" s="42" t="str">
        <f>Pools!H19</f>
        <v>X</v>
      </c>
      <c r="K45" s="52">
        <f>Pools!I19</f>
        <v>0</v>
      </c>
      <c r="L45" s="111"/>
      <c r="M45" s="41"/>
      <c r="N45" s="111"/>
      <c r="O45" s="206"/>
    </row>
    <row r="46" spans="1:15" ht="25.5" customHeight="1" x14ac:dyDescent="0.25">
      <c r="A46" s="241"/>
      <c r="C46" s="50"/>
      <c r="I46" s="241"/>
      <c r="K46" s="40"/>
    </row>
    <row r="47" spans="1:15" ht="25.5" customHeight="1" x14ac:dyDescent="0.25">
      <c r="A47" s="241"/>
      <c r="B47" s="42" t="str">
        <f>Pools!D16</f>
        <v>Kelso Woodburn</v>
      </c>
      <c r="C47" s="42" t="str">
        <f>Pools!E16</f>
        <v>NP</v>
      </c>
      <c r="D47" s="110"/>
      <c r="E47" s="91"/>
      <c r="F47" s="110"/>
      <c r="G47" s="91"/>
      <c r="H47" s="91"/>
      <c r="I47" s="241"/>
      <c r="J47" s="42" t="str">
        <f>Pools!H16</f>
        <v>X</v>
      </c>
      <c r="K47" s="42">
        <f>Pools!I16</f>
        <v>0</v>
      </c>
    </row>
    <row r="48" spans="1:15" ht="25.5" customHeight="1" x14ac:dyDescent="0.25">
      <c r="A48" s="241"/>
      <c r="C48" s="50"/>
      <c r="D48" s="243" t="s">
        <v>101</v>
      </c>
      <c r="E48" s="244"/>
      <c r="F48" s="244"/>
      <c r="G48" s="42" t="str">
        <f>IF(D49=1,C47,IF(F49=1,C49," "))</f>
        <v xml:space="preserve"> </v>
      </c>
      <c r="I48" s="241"/>
      <c r="K48" s="40"/>
      <c r="L48" s="243" t="str">
        <f>IF(L49=1,J47,IF(N49=1,J49," "))</f>
        <v xml:space="preserve"> </v>
      </c>
      <c r="M48" s="244"/>
      <c r="N48" s="244"/>
      <c r="O48" s="42" t="str">
        <f>IF(L49=1,K47,IF(N49=1,K49," "))</f>
        <v xml:space="preserve"> </v>
      </c>
    </row>
    <row r="49" spans="1:15" ht="25.5" customHeight="1" x14ac:dyDescent="0.25">
      <c r="A49" s="241"/>
      <c r="B49" s="42" t="str">
        <f>Pools!D21</f>
        <v>X</v>
      </c>
      <c r="C49" s="52">
        <f>Pools!E21</f>
        <v>0</v>
      </c>
      <c r="D49" s="111"/>
      <c r="E49" s="41"/>
      <c r="F49" s="111"/>
      <c r="G49" s="206"/>
      <c r="I49" s="241"/>
      <c r="J49" s="42" t="str">
        <f>Pools!H21</f>
        <v>X</v>
      </c>
      <c r="K49" s="52">
        <f>Pools!I21</f>
        <v>0</v>
      </c>
      <c r="L49" s="111"/>
      <c r="M49" s="41"/>
      <c r="N49" s="111"/>
      <c r="O49" s="206"/>
    </row>
    <row r="50" spans="1:15" ht="38.25" customHeight="1" thickBot="1" x14ac:dyDescent="0.3">
      <c r="A50" s="242"/>
      <c r="B50" s="73"/>
      <c r="C50" s="73"/>
      <c r="D50" s="116"/>
      <c r="E50" s="44"/>
      <c r="F50" s="116"/>
      <c r="G50" s="44"/>
      <c r="H50" s="44"/>
      <c r="I50" s="242"/>
      <c r="J50" s="44"/>
      <c r="K50" s="44"/>
      <c r="L50" s="116"/>
      <c r="M50" s="44"/>
      <c r="N50" s="116"/>
      <c r="O50" s="44"/>
    </row>
    <row r="51" spans="1:15" ht="24.75" customHeight="1" x14ac:dyDescent="0.25">
      <c r="A51" s="240" t="s">
        <v>18</v>
      </c>
      <c r="B51" s="42" t="str">
        <f>Pools!D17</f>
        <v>Tajae Tamar</v>
      </c>
      <c r="C51" s="42" t="str">
        <f>Pools!E17</f>
        <v>U</v>
      </c>
      <c r="D51" s="110"/>
      <c r="E51" s="91"/>
      <c r="F51" s="110"/>
      <c r="G51" s="91"/>
      <c r="H51" s="91"/>
      <c r="I51" s="240" t="s">
        <v>18</v>
      </c>
      <c r="J51" s="42" t="str">
        <f>Pools!H17</f>
        <v>X</v>
      </c>
      <c r="K51" s="42">
        <f>Pools!I17</f>
        <v>0</v>
      </c>
    </row>
    <row r="52" spans="1:15" ht="24.75" customHeight="1" x14ac:dyDescent="0.25">
      <c r="A52" s="241"/>
      <c r="C52" s="50"/>
      <c r="D52" s="243" t="str">
        <f>IF(D53=1,B51,IF(F53=1,B53," "))</f>
        <v>Tajae Tamar</v>
      </c>
      <c r="E52" s="244"/>
      <c r="F52" s="244"/>
      <c r="G52" s="42" t="str">
        <f>IF(D53=1,C51,IF(F53=1,C53," "))</f>
        <v>U</v>
      </c>
      <c r="I52" s="241"/>
      <c r="K52" s="40"/>
      <c r="L52" s="243" t="str">
        <f>IF(L53=1,J51,IF(N53=1,J53," "))</f>
        <v xml:space="preserve"> </v>
      </c>
      <c r="M52" s="244"/>
      <c r="N52" s="244"/>
      <c r="O52" s="42" t="str">
        <f>IF(L53=1,K51,IF(N53=1,K53," "))</f>
        <v xml:space="preserve"> </v>
      </c>
    </row>
    <row r="53" spans="1:15" ht="24.75" customHeight="1" x14ac:dyDescent="0.25">
      <c r="A53" s="241"/>
      <c r="B53" s="42" t="str">
        <f>Pools!D20</f>
        <v>Jake DellaPia</v>
      </c>
      <c r="C53" s="52" t="str">
        <f>Pools!E20</f>
        <v>JJEF</v>
      </c>
      <c r="D53" s="111">
        <v>1</v>
      </c>
      <c r="E53" s="41" t="s">
        <v>328</v>
      </c>
      <c r="F53" s="111"/>
      <c r="G53" s="206">
        <v>2</v>
      </c>
      <c r="I53" s="241"/>
      <c r="J53" s="42" t="str">
        <f>Pools!H20</f>
        <v>X</v>
      </c>
      <c r="K53" s="52">
        <f>Pools!I20</f>
        <v>0</v>
      </c>
      <c r="L53" s="111"/>
      <c r="M53" s="41"/>
      <c r="N53" s="111"/>
      <c r="O53" s="206"/>
    </row>
    <row r="54" spans="1:15" ht="24.75" customHeight="1" x14ac:dyDescent="0.25">
      <c r="A54" s="241"/>
      <c r="C54" s="50"/>
      <c r="I54" s="241"/>
      <c r="K54" s="40"/>
    </row>
    <row r="55" spans="1:15" ht="24.75" customHeight="1" x14ac:dyDescent="0.25">
      <c r="A55" s="241"/>
      <c r="B55" s="42" t="str">
        <f>Pools!D18</f>
        <v>Izaiah Velez</v>
      </c>
      <c r="C55" s="42" t="str">
        <f>Pools!E18</f>
        <v>RCK</v>
      </c>
      <c r="D55" s="110"/>
      <c r="E55" s="91"/>
      <c r="F55" s="110"/>
      <c r="G55" s="91"/>
      <c r="H55" s="91"/>
      <c r="I55" s="241"/>
      <c r="J55" s="42" t="str">
        <f>Pools!H18</f>
        <v>X</v>
      </c>
      <c r="K55" s="42">
        <f>Pools!I18</f>
        <v>0</v>
      </c>
    </row>
    <row r="56" spans="1:15" ht="24.75" customHeight="1" x14ac:dyDescent="0.25">
      <c r="A56" s="241"/>
      <c r="C56" s="50"/>
      <c r="D56" s="243" t="s">
        <v>101</v>
      </c>
      <c r="E56" s="244"/>
      <c r="F56" s="244"/>
      <c r="G56" s="42" t="str">
        <f>IF(D57=1,C55,IF(F57=1,C57," "))</f>
        <v xml:space="preserve"> </v>
      </c>
      <c r="I56" s="241"/>
      <c r="K56" s="40"/>
      <c r="L56" s="243" t="str">
        <f>IF(L57=1,J55,IF(N57=1,J57," "))</f>
        <v xml:space="preserve"> </v>
      </c>
      <c r="M56" s="244"/>
      <c r="N56" s="244"/>
      <c r="O56" s="42" t="str">
        <f>IF(L57=1,K55,IF(N57=1,K57," "))</f>
        <v xml:space="preserve"> </v>
      </c>
    </row>
    <row r="57" spans="1:15" ht="24.75" customHeight="1" x14ac:dyDescent="0.25">
      <c r="A57" s="241"/>
      <c r="B57" s="42" t="str">
        <f>Pools!D21</f>
        <v>X</v>
      </c>
      <c r="C57" s="52">
        <f>Pools!E21</f>
        <v>0</v>
      </c>
      <c r="D57" s="111"/>
      <c r="E57" s="41"/>
      <c r="F57" s="111"/>
      <c r="G57" s="206"/>
      <c r="I57" s="241"/>
      <c r="J57" s="42" t="str">
        <f>Pools!H21</f>
        <v>X</v>
      </c>
      <c r="K57" s="52">
        <f>Pools!I21</f>
        <v>0</v>
      </c>
      <c r="L57" s="111"/>
      <c r="M57" s="41"/>
      <c r="N57" s="111"/>
      <c r="O57" s="206"/>
    </row>
    <row r="58" spans="1:15" ht="24.75" customHeight="1" x14ac:dyDescent="0.25">
      <c r="A58" s="241"/>
      <c r="C58" s="50"/>
      <c r="I58" s="241"/>
      <c r="K58" s="40"/>
    </row>
    <row r="59" spans="1:15" ht="24.75" customHeight="1" x14ac:dyDescent="0.25">
      <c r="A59" s="241"/>
      <c r="B59" s="42" t="str">
        <f>Pools!D16</f>
        <v>Kelso Woodburn</v>
      </c>
      <c r="C59" s="42" t="str">
        <f>Pools!E16</f>
        <v>NP</v>
      </c>
      <c r="D59" s="110"/>
      <c r="E59" s="91"/>
      <c r="F59" s="110"/>
      <c r="G59" s="91"/>
      <c r="H59" s="91"/>
      <c r="I59" s="241"/>
      <c r="J59" s="42" t="str">
        <f>Pools!H16</f>
        <v>X</v>
      </c>
      <c r="K59" s="42">
        <f>Pools!I16</f>
        <v>0</v>
      </c>
    </row>
    <row r="60" spans="1:15" ht="24.75" customHeight="1" x14ac:dyDescent="0.25">
      <c r="A60" s="241"/>
      <c r="C60" s="50"/>
      <c r="D60" s="243" t="str">
        <f>IF(D61=1,B59,IF(F61=1,B61," "))</f>
        <v>Blake Powers</v>
      </c>
      <c r="E60" s="244"/>
      <c r="F60" s="244"/>
      <c r="G60" s="42" t="str">
        <f>IF(D61=1,C59,IF(F61=1,C61," "))</f>
        <v>NP</v>
      </c>
      <c r="I60" s="241"/>
      <c r="K60" s="40"/>
      <c r="L60" s="243" t="str">
        <f>IF(L61=1,J59,IF(N61=1,J61," "))</f>
        <v xml:space="preserve"> </v>
      </c>
      <c r="M60" s="244"/>
      <c r="N60" s="244"/>
      <c r="O60" s="42" t="str">
        <f>IF(L61=1,K59,IF(N61=1,K61," "))</f>
        <v xml:space="preserve"> </v>
      </c>
    </row>
    <row r="61" spans="1:15" ht="24.75" customHeight="1" x14ac:dyDescent="0.25">
      <c r="A61" s="241"/>
      <c r="B61" s="42" t="str">
        <f>Pools!D19</f>
        <v>Blake Powers</v>
      </c>
      <c r="C61" s="52" t="str">
        <f>Pools!E19</f>
        <v>NP</v>
      </c>
      <c r="D61" s="111"/>
      <c r="E61" s="41" t="s">
        <v>370</v>
      </c>
      <c r="F61" s="111">
        <v>1</v>
      </c>
      <c r="G61" s="206">
        <v>1.5</v>
      </c>
      <c r="I61" s="241"/>
      <c r="J61" s="42" t="str">
        <f>Pools!H19</f>
        <v>X</v>
      </c>
      <c r="K61" s="52">
        <f>Pools!I19</f>
        <v>0</v>
      </c>
      <c r="L61" s="111"/>
      <c r="M61" s="41"/>
      <c r="N61" s="111"/>
      <c r="O61" s="206"/>
    </row>
    <row r="62" spans="1:15" ht="52.15" customHeight="1" thickBot="1" x14ac:dyDescent="0.3">
      <c r="A62" s="242"/>
      <c r="B62" s="73"/>
      <c r="C62" s="97"/>
      <c r="D62" s="116"/>
      <c r="E62" s="44"/>
      <c r="F62" s="116"/>
      <c r="G62" s="44"/>
      <c r="H62" s="44"/>
      <c r="I62" s="242"/>
      <c r="J62" s="44"/>
      <c r="K62" s="44"/>
      <c r="L62" s="116"/>
      <c r="M62" s="44"/>
      <c r="N62" s="116"/>
      <c r="O62" s="44"/>
    </row>
    <row r="63" spans="1:15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7" t="s">
        <v>49</v>
      </c>
      <c r="E63" s="45" t="s">
        <v>50</v>
      </c>
      <c r="F63" s="119" t="s">
        <v>51</v>
      </c>
      <c r="G63" s="45" t="s">
        <v>47</v>
      </c>
      <c r="H63" s="45"/>
      <c r="I63" s="51" t="s">
        <v>54</v>
      </c>
      <c r="J63" s="50" t="s">
        <v>48</v>
      </c>
      <c r="K63" s="50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5" ht="35.25" customHeight="1" x14ac:dyDescent="0.25">
      <c r="A64" s="156"/>
      <c r="B64" s="157" t="str">
        <f>Pools!D17</f>
        <v>Tajae Tamar</v>
      </c>
      <c r="C64" s="157" t="str">
        <f>Pools!E17</f>
        <v>U</v>
      </c>
      <c r="D64" s="157">
        <f>IF(B64=0," ",COUNTIF($D$4:$D$13,B64)+COUNTIF($D$16:$D$25,B64)+COUNTIF($D$28:$D$37,B64)+COUNTIF($D$40:$D$49,B64)+COUNTIF($D$52:$D$61,B64))</f>
        <v>4</v>
      </c>
      <c r="E64" s="158" t="s">
        <v>50</v>
      </c>
      <c r="F64" s="157">
        <f>IF(B64=0," ",COUNTA($B$51:$B$61)-1-COUNTIF($B$51:$B$61,0)-D64)-1</f>
        <v>0</v>
      </c>
      <c r="G64" s="174">
        <v>1</v>
      </c>
      <c r="H64" s="156"/>
      <c r="I64" s="167">
        <v>1</v>
      </c>
      <c r="J64" s="166" t="str">
        <f>Pools!H16</f>
        <v>X</v>
      </c>
      <c r="K64" s="166">
        <f>Pools!I16</f>
        <v>0</v>
      </c>
      <c r="L64" s="166">
        <f t="shared" ref="L64:L69" si="0">IF(J64=0," ",COUNTIF($L$4:$L$13,J64)+COUNTIF($L$16:$L$25,J64)+COUNTIF($L$28:$L$37,J64)+COUNTIF($L$40:$L$49,J64)+COUNTIF($L$52:$L$61,J64))</f>
        <v>0</v>
      </c>
      <c r="M64" s="158" t="s">
        <v>50</v>
      </c>
      <c r="N64" s="166" t="str">
        <f t="shared" ref="N64:N69" si="1">IF(K64=0," ",COUNTA($J$51:$J$61)-1-COUNTIF($J$51:$J$61,0)-L64)</f>
        <v xml:space="preserve"> </v>
      </c>
      <c r="O64" s="183"/>
    </row>
    <row r="65" spans="1:15" ht="35.25" customHeight="1" x14ac:dyDescent="0.25">
      <c r="A65" s="159"/>
      <c r="B65" s="50" t="str">
        <f>Pools!D18</f>
        <v>Izaiah Velez</v>
      </c>
      <c r="C65" s="50" t="s">
        <v>408</v>
      </c>
      <c r="D65" s="50">
        <f>IF(B65=0," ",COUNTIF($D$4:$D$13,B65)+COUNTIF($D$16:$D$25,B65)+COUNTIF($D$28:$D$37,B65)+COUNTIF($D$40:$D$49,B65)+COUNTIF($D$52:$D$61,B65))</f>
        <v>3</v>
      </c>
      <c r="E65" s="45" t="s">
        <v>50</v>
      </c>
      <c r="F65" s="50">
        <f>IF(B65=0," ",COUNTA($B$51:$B$61)-1-COUNTIF($B$51:$B$61,0)-D65)-1</f>
        <v>1</v>
      </c>
      <c r="G65" s="175">
        <v>2</v>
      </c>
      <c r="H65" s="159"/>
      <c r="I65" s="168">
        <v>2</v>
      </c>
      <c r="J65" s="40" t="str">
        <f>Pools!H17</f>
        <v>X</v>
      </c>
      <c r="K65" s="40">
        <f>Pools!I17</f>
        <v>0</v>
      </c>
      <c r="L65" s="40">
        <f t="shared" si="0"/>
        <v>0</v>
      </c>
      <c r="M65" s="45" t="s">
        <v>50</v>
      </c>
      <c r="N65" s="40" t="str">
        <f t="shared" si="1"/>
        <v xml:space="preserve"> </v>
      </c>
      <c r="O65" s="184"/>
    </row>
    <row r="66" spans="1:15" ht="35.25" customHeight="1" x14ac:dyDescent="0.25">
      <c r="A66" s="159"/>
      <c r="B66" s="50" t="str">
        <f>Pools!D19</f>
        <v>Blake Powers</v>
      </c>
      <c r="C66" s="50" t="str">
        <f>Pools!E19</f>
        <v>NP</v>
      </c>
      <c r="D66" s="50">
        <f>IF(B66=0," ",COUNTIF($D$4:$D$13,B66)+COUNTIF($D$16:$D$25,B66)+COUNTIF($D$28:$D$37,B66)+COUNTIF($D$40:$D$49,B66)+COUNTIF($D$52:$D$61,B66))</f>
        <v>2</v>
      </c>
      <c r="E66" s="45" t="s">
        <v>50</v>
      </c>
      <c r="F66" s="50">
        <f>IF(B66=0," ",COUNTA($B$51:$B$61)-1-COUNTIF($B$51:$B$61,0)-D66)-1</f>
        <v>2</v>
      </c>
      <c r="G66" s="175">
        <v>3</v>
      </c>
      <c r="H66" s="159"/>
      <c r="I66" s="168">
        <v>3</v>
      </c>
      <c r="J66" s="40" t="str">
        <f>Pools!H18</f>
        <v>X</v>
      </c>
      <c r="K66" s="40">
        <f>Pools!I18</f>
        <v>0</v>
      </c>
      <c r="L66" s="40">
        <f t="shared" si="0"/>
        <v>0</v>
      </c>
      <c r="M66" s="45" t="s">
        <v>50</v>
      </c>
      <c r="N66" s="40" t="str">
        <f t="shared" si="1"/>
        <v xml:space="preserve"> </v>
      </c>
      <c r="O66" s="184"/>
    </row>
    <row r="67" spans="1:15" ht="35.25" customHeight="1" x14ac:dyDescent="0.25">
      <c r="A67" s="159"/>
      <c r="B67" s="50" t="str">
        <f>Pools!D20</f>
        <v>Jake DellaPia</v>
      </c>
      <c r="C67" s="50" t="str">
        <f>Pools!E20</f>
        <v>JJEF</v>
      </c>
      <c r="D67" s="50">
        <f>IF(B67=0," ",COUNTIF($D$4:$D$13,B67)+COUNTIF($D$16:$D$25,B67)+COUNTIF($D$28:$D$37,B67)+COUNTIF($D$40:$D$49,B67)+COUNTIF($D$52:$D$61,B67))</f>
        <v>1</v>
      </c>
      <c r="E67" s="45" t="s">
        <v>50</v>
      </c>
      <c r="F67" s="50">
        <f>IF(B67=0," ",COUNTA($B$51:$B$61)-1-COUNTIF($B$51:$B$61,0)-D67)-1</f>
        <v>3</v>
      </c>
      <c r="G67" s="175">
        <v>4</v>
      </c>
      <c r="H67" s="159"/>
      <c r="I67" s="168">
        <v>4</v>
      </c>
      <c r="J67" s="40" t="str">
        <f>Pools!H19</f>
        <v>X</v>
      </c>
      <c r="K67" s="40">
        <f>Pools!I19</f>
        <v>0</v>
      </c>
      <c r="L67" s="40">
        <f t="shared" si="0"/>
        <v>0</v>
      </c>
      <c r="M67" s="45" t="s">
        <v>50</v>
      </c>
      <c r="N67" s="40" t="str">
        <f t="shared" si="1"/>
        <v xml:space="preserve"> </v>
      </c>
      <c r="O67" s="184"/>
    </row>
    <row r="68" spans="1:15" ht="35.25" customHeight="1" x14ac:dyDescent="0.25">
      <c r="A68" s="159"/>
      <c r="B68" s="50" t="str">
        <f>Pools!D16</f>
        <v>Kelso Woodburn</v>
      </c>
      <c r="C68" s="50" t="str">
        <f>Pools!E16</f>
        <v>NP</v>
      </c>
      <c r="D68" s="50">
        <f>IF(B68=0," ",COUNTIF($D$4:$D$13,B68)+COUNTIF($D$16:$D$25,B68)+COUNTIF($D$28:$D$37,B68)+COUNTIF($D$40:$D$49,B68)+COUNTIF($D$52:$D$61,B68))</f>
        <v>0</v>
      </c>
      <c r="E68" s="45" t="s">
        <v>50</v>
      </c>
      <c r="F68" s="50">
        <f>IF(B68=0," ",COUNTA($B$51:$B$61)-1-COUNTIF($B$51:$B$61,0)-D68)-1</f>
        <v>4</v>
      </c>
      <c r="G68" s="175">
        <v>5</v>
      </c>
      <c r="H68" s="159"/>
      <c r="I68" s="168">
        <v>5</v>
      </c>
      <c r="J68" s="40" t="str">
        <f>Pools!H20</f>
        <v>X</v>
      </c>
      <c r="K68" s="40">
        <f>Pools!I20</f>
        <v>0</v>
      </c>
      <c r="L68" s="40">
        <f t="shared" si="0"/>
        <v>0</v>
      </c>
      <c r="M68" s="45" t="s">
        <v>50</v>
      </c>
      <c r="N68" s="40" t="str">
        <f t="shared" si="1"/>
        <v xml:space="preserve"> </v>
      </c>
      <c r="O68" s="184"/>
    </row>
    <row r="69" spans="1:15" ht="35.25" customHeight="1" thickBot="1" x14ac:dyDescent="0.3">
      <c r="A69" s="160"/>
      <c r="B69" s="73"/>
      <c r="C69" s="73"/>
      <c r="D69" s="73"/>
      <c r="E69" s="161"/>
      <c r="F69" s="73"/>
      <c r="G69" s="176"/>
      <c r="H69" s="160"/>
      <c r="I69" s="164">
        <v>6</v>
      </c>
      <c r="J69" s="44" t="str">
        <f>Pools!H21</f>
        <v>X</v>
      </c>
      <c r="K69" s="44">
        <f>Pools!I21</f>
        <v>0</v>
      </c>
      <c r="L69" s="44">
        <f t="shared" si="0"/>
        <v>0</v>
      </c>
      <c r="M69" s="161" t="s">
        <v>50</v>
      </c>
      <c r="N69" s="44" t="str">
        <f t="shared" si="1"/>
        <v xml:space="preserve"> </v>
      </c>
      <c r="O69" s="185"/>
    </row>
    <row r="70" spans="1:15" ht="35.25" customHeight="1" x14ac:dyDescent="0.5">
      <c r="C70" s="76"/>
      <c r="D70" s="119" t="s">
        <v>50</v>
      </c>
      <c r="E70" s="50" t="str">
        <f>IF(B70=0," ",COUNTA($B$51:$B$61)-1-COUNTIF($B$51:$B$61,0)-C70)</f>
        <v xml:space="preserve"> </v>
      </c>
      <c r="K70" s="46" t="str">
        <f>IF(J70=0," ",COUNTIF($L$4:$L$13,J70)+COUNTIF($L$16:$L$25,J70)+COUNTIF($L$28:$L$37,J70)+COUNTIF($L$40:$L$49,J70)+COUNTIF($L$52:$L$61,J70))</f>
        <v xml:space="preserve"> </v>
      </c>
      <c r="L70" s="119" t="s">
        <v>50</v>
      </c>
      <c r="M70" s="40" t="str">
        <f>IF(J70=0," ",COUNTA($J$51:$J$61)-1-COUNTIF($J$51:$J$61,0)-K70)</f>
        <v xml:space="preserve"> </v>
      </c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B64:G68">
    <sortCondition ref="G64:G68"/>
  </sortState>
  <mergeCells count="42">
    <mergeCell ref="A1:G1"/>
    <mergeCell ref="A3:A13"/>
    <mergeCell ref="D4:F4"/>
    <mergeCell ref="D8:F8"/>
    <mergeCell ref="D12:F12"/>
    <mergeCell ref="A51:A62"/>
    <mergeCell ref="A39:A50"/>
    <mergeCell ref="A15:A25"/>
    <mergeCell ref="D20:F20"/>
    <mergeCell ref="D16:F16"/>
    <mergeCell ref="D24:F24"/>
    <mergeCell ref="D28:F28"/>
    <mergeCell ref="D32:F32"/>
    <mergeCell ref="D36:F36"/>
    <mergeCell ref="A27:A38"/>
    <mergeCell ref="D40:F40"/>
    <mergeCell ref="D44:F44"/>
    <mergeCell ref="D48:F48"/>
    <mergeCell ref="D56:F56"/>
    <mergeCell ref="D60:F60"/>
    <mergeCell ref="D52:F52"/>
    <mergeCell ref="I1:O1"/>
    <mergeCell ref="I3:I13"/>
    <mergeCell ref="L4:N4"/>
    <mergeCell ref="L8:N8"/>
    <mergeCell ref="L12:N12"/>
    <mergeCell ref="I39:I50"/>
    <mergeCell ref="I51:I62"/>
    <mergeCell ref="I15:I25"/>
    <mergeCell ref="L16:N16"/>
    <mergeCell ref="L20:N20"/>
    <mergeCell ref="L24:N24"/>
    <mergeCell ref="L28:N28"/>
    <mergeCell ref="L32:N32"/>
    <mergeCell ref="L36:N36"/>
    <mergeCell ref="I27:I38"/>
    <mergeCell ref="L40:N40"/>
    <mergeCell ref="L44:N44"/>
    <mergeCell ref="L48:N48"/>
    <mergeCell ref="L52:N52"/>
    <mergeCell ref="L60:N60"/>
    <mergeCell ref="L56:N5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6383" man="1"/>
    <brk id="50" max="16383" man="1"/>
  </rowBreaks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2"/>
  <sheetViews>
    <sheetView tabSelected="1" zoomScale="70" zoomScaleNormal="70" zoomScaleSheetLayoutView="8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85546875" style="37" customWidth="1"/>
    <col min="3" max="3" width="14.42578125" style="38" customWidth="1"/>
    <col min="4" max="4" width="13" style="120" customWidth="1"/>
    <col min="5" max="5" width="13" style="33" customWidth="1"/>
    <col min="6" max="6" width="13" style="125" customWidth="1"/>
    <col min="7" max="7" width="13" style="33" customWidth="1"/>
    <col min="8" max="8" width="5.7109375" style="33" customWidth="1"/>
    <col min="9" max="9" width="9.42578125" style="86" customWidth="1"/>
    <col min="10" max="10" width="43.7109375" style="33" customWidth="1"/>
    <col min="11" max="11" width="12" style="23" customWidth="1"/>
    <col min="12" max="12" width="14.28515625" style="126" customWidth="1"/>
    <col min="13" max="13" width="14.28515625" style="24" customWidth="1"/>
    <col min="14" max="14" width="14.28515625" style="126" customWidth="1"/>
    <col min="15" max="15" width="13" style="23" customWidth="1"/>
    <col min="16" max="16" width="13.140625" customWidth="1"/>
  </cols>
  <sheetData>
    <row r="1" spans="1:16" ht="31.5" customHeight="1" x14ac:dyDescent="0.4">
      <c r="A1" s="245" t="s">
        <v>43</v>
      </c>
      <c r="B1" s="245"/>
      <c r="C1" s="245"/>
      <c r="D1" s="246"/>
      <c r="E1" s="245"/>
      <c r="F1" s="246"/>
      <c r="G1" s="245"/>
      <c r="H1" s="190"/>
      <c r="I1" s="245" t="s">
        <v>44</v>
      </c>
      <c r="J1" s="245"/>
      <c r="K1" s="245"/>
      <c r="L1" s="246"/>
      <c r="M1" s="245"/>
      <c r="N1" s="246"/>
      <c r="O1" s="245"/>
    </row>
    <row r="2" spans="1:16" ht="22.5" customHeight="1" x14ac:dyDescent="0.5"/>
    <row r="3" spans="1:16" ht="30" customHeight="1" x14ac:dyDescent="0.3">
      <c r="A3" s="241" t="s">
        <v>52</v>
      </c>
      <c r="B3" s="39" t="str">
        <f>Pools!D103</f>
        <v>Emil Corporan</v>
      </c>
      <c r="C3" s="39" t="str">
        <f>Pools!E103</f>
        <v>RCK</v>
      </c>
      <c r="E3" s="37"/>
      <c r="F3" s="120"/>
      <c r="G3" s="37"/>
      <c r="H3" s="37"/>
      <c r="I3" s="250" t="s">
        <v>11</v>
      </c>
      <c r="J3" s="39" t="str">
        <f>Pools!H103</f>
        <v>Liam Johnson</v>
      </c>
      <c r="K3" s="39" t="str">
        <f>Pools!I103</f>
        <v>TZ</v>
      </c>
      <c r="L3" s="120"/>
      <c r="M3" s="37"/>
      <c r="N3" s="120"/>
      <c r="O3" s="37"/>
      <c r="P3" s="28"/>
    </row>
    <row r="4" spans="1:16" ht="34.5" customHeight="1" x14ac:dyDescent="0.3">
      <c r="A4" s="241"/>
      <c r="C4" s="37"/>
      <c r="D4" s="252" t="str">
        <f>IF(D5=1,B3,IF(F5=1,B5," "))</f>
        <v>Emil Corporan</v>
      </c>
      <c r="E4" s="253"/>
      <c r="F4" s="253"/>
      <c r="G4" s="39" t="str">
        <f>IF(D5=1,C3,IF(F5=1,C5," "))</f>
        <v>RCK</v>
      </c>
      <c r="H4" s="37"/>
      <c r="I4" s="250"/>
      <c r="J4" s="37"/>
      <c r="K4" s="37"/>
      <c r="L4" s="252" t="str">
        <f>IF(L5=1,J3,IF(N5=1,J5," "))</f>
        <v>Liam Johnson</v>
      </c>
      <c r="M4" s="253"/>
      <c r="N4" s="253"/>
      <c r="O4" s="39" t="str">
        <f>IF(L5=1,K3,IF(N5=1,K5," "))</f>
        <v>TZ</v>
      </c>
      <c r="P4" s="28"/>
    </row>
    <row r="5" spans="1:16" ht="34.5" customHeight="1" x14ac:dyDescent="0.3">
      <c r="A5" s="241"/>
      <c r="B5" s="39" t="str">
        <f>Pools!D104</f>
        <v>Alexander Fialkoff</v>
      </c>
      <c r="C5" s="82" t="str">
        <f>Pools!E104</f>
        <v>NP</v>
      </c>
      <c r="D5" s="121">
        <v>1</v>
      </c>
      <c r="E5" s="33" t="s">
        <v>256</v>
      </c>
      <c r="F5" s="121"/>
      <c r="G5" s="207">
        <v>2</v>
      </c>
      <c r="H5" s="37"/>
      <c r="I5" s="250"/>
      <c r="J5" s="39" t="str">
        <f>Pools!H104</f>
        <v>Daniel Lema</v>
      </c>
      <c r="K5" s="82" t="str">
        <f>Pools!I104</f>
        <v>King</v>
      </c>
      <c r="L5" s="121">
        <v>1</v>
      </c>
      <c r="M5" s="33" t="s">
        <v>262</v>
      </c>
      <c r="N5" s="121"/>
      <c r="O5" s="207">
        <v>2</v>
      </c>
      <c r="P5" s="28"/>
    </row>
    <row r="6" spans="1:16" ht="34.5" customHeight="1" x14ac:dyDescent="0.3">
      <c r="A6" s="241"/>
      <c r="C6" s="37"/>
      <c r="E6" s="37"/>
      <c r="F6" s="120"/>
      <c r="G6" s="37"/>
      <c r="H6" s="37"/>
      <c r="I6" s="250"/>
      <c r="J6" s="37"/>
      <c r="K6" s="37"/>
      <c r="L6" s="120"/>
      <c r="M6" s="37"/>
      <c r="N6" s="120"/>
      <c r="O6" s="37"/>
      <c r="P6" s="28"/>
    </row>
    <row r="7" spans="1:16" ht="34.5" customHeight="1" x14ac:dyDescent="0.3">
      <c r="A7" s="241"/>
      <c r="B7" s="39" t="str">
        <f>Pools!D105</f>
        <v>Elijah Morton</v>
      </c>
      <c r="C7" s="39" t="str">
        <f>Pools!E105</f>
        <v>High</v>
      </c>
      <c r="E7" s="37"/>
      <c r="F7" s="120"/>
      <c r="G7" s="37"/>
      <c r="H7" s="37"/>
      <c r="I7" s="250"/>
      <c r="J7" s="39" t="str">
        <f>Pools!H105</f>
        <v>Erik Lubniewski</v>
      </c>
      <c r="K7" s="39" t="str">
        <f>Pools!I105</f>
        <v>Wash</v>
      </c>
      <c r="L7" s="120"/>
      <c r="M7" s="37"/>
      <c r="N7" s="120"/>
      <c r="O7" s="37"/>
      <c r="P7" s="28"/>
    </row>
    <row r="8" spans="1:16" ht="34.5" customHeight="1" x14ac:dyDescent="0.3">
      <c r="A8" s="241"/>
      <c r="C8" s="37"/>
      <c r="D8" s="252" t="str">
        <f>IF(D9=1,B7,IF(F9=1,B9," "))</f>
        <v>Jeff DelCid</v>
      </c>
      <c r="E8" s="253"/>
      <c r="F8" s="253"/>
      <c r="G8" s="39" t="str">
        <f>IF(D9=1,C7,IF(F9=1,C9," "))</f>
        <v>U</v>
      </c>
      <c r="H8" s="37"/>
      <c r="I8" s="250"/>
      <c r="J8" s="37"/>
      <c r="K8" s="37"/>
      <c r="L8" s="252" t="str">
        <f>IF(L9=1,J7,IF(N9=1,J9," "))</f>
        <v>AJ Nugent</v>
      </c>
      <c r="M8" s="253"/>
      <c r="N8" s="253"/>
      <c r="O8" s="39" t="str">
        <f>IF(L9=1,K7,IF(N9=1,K9," "))</f>
        <v>High</v>
      </c>
      <c r="P8" s="28"/>
    </row>
    <row r="9" spans="1:16" ht="34.5" customHeight="1" x14ac:dyDescent="0.3">
      <c r="A9" s="241"/>
      <c r="B9" s="39" t="str">
        <f>Pools!D106</f>
        <v>Jeff DelCid</v>
      </c>
      <c r="C9" s="82" t="str">
        <f>Pools!E106</f>
        <v>U</v>
      </c>
      <c r="D9" s="121"/>
      <c r="E9" s="33" t="s">
        <v>257</v>
      </c>
      <c r="F9" s="121">
        <v>1</v>
      </c>
      <c r="G9" s="207">
        <v>2</v>
      </c>
      <c r="H9" s="37"/>
      <c r="I9" s="250"/>
      <c r="J9" s="39" t="str">
        <f>Pools!H106</f>
        <v>AJ Nugent</v>
      </c>
      <c r="K9" s="82" t="str">
        <f>Pools!I106</f>
        <v>High</v>
      </c>
      <c r="L9" s="121"/>
      <c r="M9" s="33" t="s">
        <v>259</v>
      </c>
      <c r="N9" s="121">
        <v>1</v>
      </c>
      <c r="O9" s="207">
        <v>2</v>
      </c>
      <c r="P9" s="28"/>
    </row>
    <row r="10" spans="1:16" ht="34.5" customHeight="1" x14ac:dyDescent="0.3">
      <c r="A10" s="241"/>
      <c r="C10" s="37"/>
      <c r="E10" s="37"/>
      <c r="F10" s="120"/>
      <c r="G10" s="37"/>
      <c r="H10" s="37"/>
      <c r="I10" s="250"/>
      <c r="J10" s="37"/>
      <c r="K10" s="37"/>
      <c r="L10" s="120"/>
      <c r="M10" s="37"/>
      <c r="N10" s="120"/>
      <c r="O10" s="37"/>
      <c r="P10" s="28"/>
    </row>
    <row r="11" spans="1:16" ht="34.5" customHeight="1" x14ac:dyDescent="0.3">
      <c r="A11" s="241"/>
      <c r="B11" s="39" t="str">
        <f>Pools!D107</f>
        <v>Brian Goodwin</v>
      </c>
      <c r="C11" s="39" t="str">
        <f>Pools!E107</f>
        <v>Wash</v>
      </c>
      <c r="E11" s="37"/>
      <c r="F11" s="121"/>
      <c r="G11" s="37"/>
      <c r="H11" s="37"/>
      <c r="I11" s="250"/>
      <c r="J11" s="39" t="str">
        <f>Pools!H107</f>
        <v>Vincent Cantone</v>
      </c>
      <c r="K11" s="39" t="str">
        <f>Pools!I107</f>
        <v>JJEF</v>
      </c>
      <c r="L11" s="120"/>
      <c r="M11" s="37"/>
      <c r="N11" s="120"/>
      <c r="O11" s="37"/>
      <c r="P11" s="28"/>
    </row>
    <row r="12" spans="1:16" ht="43.5" customHeight="1" x14ac:dyDescent="0.3">
      <c r="A12" s="241"/>
      <c r="C12" s="37"/>
      <c r="D12" s="252" t="str">
        <f>IF(D13=1,B11,IF(F13=1,B13," "))</f>
        <v>Donavin Pierre</v>
      </c>
      <c r="E12" s="253"/>
      <c r="F12" s="253"/>
      <c r="G12" s="39" t="str">
        <f>IF(D13=1,C11,IF(F13=1,C13," "))</f>
        <v>ER</v>
      </c>
      <c r="H12" s="37"/>
      <c r="I12" s="250"/>
      <c r="J12" s="37"/>
      <c r="K12" s="37"/>
      <c r="L12" s="252" t="str">
        <f>IF(L13=1,J11,IF(N13=1,J13," "))</f>
        <v>Brandon Leon</v>
      </c>
      <c r="M12" s="253"/>
      <c r="N12" s="253"/>
      <c r="O12" s="39" t="str">
        <f>IF(L13=1,K11,IF(N13=1,K13," "))</f>
        <v>ER</v>
      </c>
      <c r="P12" s="28"/>
    </row>
    <row r="13" spans="1:16" ht="34.5" customHeight="1" x14ac:dyDescent="0.3">
      <c r="A13" s="241"/>
      <c r="B13" s="39" t="str">
        <f>Pools!D108</f>
        <v>Donavin Pierre</v>
      </c>
      <c r="C13" s="82" t="str">
        <f>Pools!E108</f>
        <v>ER</v>
      </c>
      <c r="D13" s="121"/>
      <c r="E13" s="33" t="s">
        <v>258</v>
      </c>
      <c r="F13" s="121">
        <v>1</v>
      </c>
      <c r="G13" s="207">
        <v>1.5</v>
      </c>
      <c r="H13" s="37"/>
      <c r="I13" s="250"/>
      <c r="J13" s="39" t="str">
        <f>Pools!H108</f>
        <v>Brandon Leon</v>
      </c>
      <c r="K13" s="82" t="str">
        <f>Pools!I108</f>
        <v>ER</v>
      </c>
      <c r="L13" s="121"/>
      <c r="M13" s="33" t="s">
        <v>261</v>
      </c>
      <c r="N13" s="121">
        <v>1</v>
      </c>
      <c r="O13" s="207">
        <v>0</v>
      </c>
      <c r="P13" s="28"/>
    </row>
    <row r="14" spans="1:16" ht="34.5" customHeight="1" thickBot="1" x14ac:dyDescent="0.75">
      <c r="A14" s="105"/>
      <c r="B14" s="83"/>
      <c r="C14" s="83"/>
      <c r="D14" s="122"/>
      <c r="E14" s="83"/>
      <c r="F14" s="122"/>
      <c r="G14" s="83"/>
      <c r="H14" s="83"/>
      <c r="I14" s="107"/>
      <c r="J14" s="83"/>
      <c r="K14" s="83"/>
      <c r="L14" s="122"/>
      <c r="M14" s="83"/>
      <c r="N14" s="122"/>
      <c r="O14" s="83"/>
      <c r="P14" s="28"/>
    </row>
    <row r="15" spans="1:16" ht="34.5" customHeight="1" x14ac:dyDescent="0.3">
      <c r="A15" s="241" t="s">
        <v>15</v>
      </c>
      <c r="B15" s="39" t="str">
        <f>Pools!D106</f>
        <v>Jeff DelCid</v>
      </c>
      <c r="C15" s="39" t="str">
        <f>Pools!E106</f>
        <v>U</v>
      </c>
      <c r="E15" s="37"/>
      <c r="F15" s="120"/>
      <c r="G15" s="37"/>
      <c r="H15" s="37"/>
      <c r="I15" s="250" t="s">
        <v>15</v>
      </c>
      <c r="J15" s="39" t="str">
        <f>Pools!H106</f>
        <v>AJ Nugent</v>
      </c>
      <c r="K15" s="39" t="str">
        <f>Pools!I106</f>
        <v>High</v>
      </c>
      <c r="L15" s="120"/>
      <c r="M15" s="37"/>
      <c r="N15" s="120"/>
      <c r="O15" s="37"/>
      <c r="P15" s="28"/>
    </row>
    <row r="16" spans="1:16" ht="38.25" customHeight="1" x14ac:dyDescent="0.3">
      <c r="A16" s="241"/>
      <c r="C16" s="37"/>
      <c r="D16" s="252" t="str">
        <f>IF(D17=1,B15,IF(F17=1,B17," "))</f>
        <v>Jeff DelCid</v>
      </c>
      <c r="E16" s="253"/>
      <c r="F16" s="253"/>
      <c r="G16" s="39" t="str">
        <f>IF(D17=1,C15,IF(F17=1,C17," "))</f>
        <v>U</v>
      </c>
      <c r="H16" s="37"/>
      <c r="I16" s="250"/>
      <c r="J16" s="37"/>
      <c r="K16" s="37"/>
      <c r="L16" s="252" t="str">
        <f>IF(L17=1,J15,IF(N17=1,J17," "))</f>
        <v>AJ Nugent</v>
      </c>
      <c r="M16" s="253"/>
      <c r="N16" s="253"/>
      <c r="O16" s="39" t="str">
        <f>IF(L17=1,K15,IF(N17=1,K17," "))</f>
        <v>High</v>
      </c>
      <c r="P16" s="28"/>
    </row>
    <row r="17" spans="1:16" ht="34.5" customHeight="1" x14ac:dyDescent="0.3">
      <c r="A17" s="241"/>
      <c r="B17" s="39" t="str">
        <f>Pools!D107</f>
        <v>Brian Goodwin</v>
      </c>
      <c r="C17" s="82" t="str">
        <f>Pools!E107</f>
        <v>Wash</v>
      </c>
      <c r="D17" s="121">
        <v>1</v>
      </c>
      <c r="E17" s="33" t="s">
        <v>299</v>
      </c>
      <c r="F17" s="121"/>
      <c r="G17" s="207">
        <v>1</v>
      </c>
      <c r="H17" s="37"/>
      <c r="I17" s="250"/>
      <c r="J17" s="39" t="str">
        <f>Pools!H107</f>
        <v>Vincent Cantone</v>
      </c>
      <c r="K17" s="82" t="str">
        <f>Pools!I107</f>
        <v>JJEF</v>
      </c>
      <c r="L17" s="121">
        <v>1</v>
      </c>
      <c r="M17" s="33" t="s">
        <v>259</v>
      </c>
      <c r="N17" s="121"/>
      <c r="O17" s="207">
        <v>2</v>
      </c>
      <c r="P17" s="28"/>
    </row>
    <row r="18" spans="1:16" ht="34.5" customHeight="1" x14ac:dyDescent="0.3">
      <c r="A18" s="241"/>
      <c r="C18" s="37"/>
      <c r="E18" s="37"/>
      <c r="F18" s="120"/>
      <c r="G18" s="235" t="s">
        <v>298</v>
      </c>
      <c r="H18" s="37"/>
      <c r="I18" s="250"/>
      <c r="J18" s="37"/>
      <c r="K18" s="37"/>
      <c r="L18" s="120"/>
      <c r="M18" s="37"/>
      <c r="N18" s="120"/>
      <c r="O18" s="37"/>
      <c r="P18" s="28"/>
    </row>
    <row r="19" spans="1:16" ht="34.5" customHeight="1" x14ac:dyDescent="0.3">
      <c r="A19" s="241"/>
      <c r="B19" s="39" t="str">
        <f>Pools!D103</f>
        <v>Emil Corporan</v>
      </c>
      <c r="C19" s="39" t="str">
        <f>Pools!E103</f>
        <v>RCK</v>
      </c>
      <c r="E19" s="37"/>
      <c r="F19" s="120"/>
      <c r="G19" s="37"/>
      <c r="H19" s="37"/>
      <c r="I19" s="250"/>
      <c r="J19" s="39" t="str">
        <f>Pools!H103</f>
        <v>Liam Johnson</v>
      </c>
      <c r="K19" s="39" t="str">
        <f>Pools!I103</f>
        <v>TZ</v>
      </c>
      <c r="L19" s="120"/>
      <c r="M19" s="37"/>
      <c r="N19" s="120"/>
      <c r="O19" s="37"/>
      <c r="P19" s="28"/>
    </row>
    <row r="20" spans="1:16" ht="38.25" customHeight="1" x14ac:dyDescent="0.3">
      <c r="A20" s="241"/>
      <c r="C20" s="37"/>
      <c r="D20" s="252" t="str">
        <f>IF(D21=1,B19,IF(F21=1,B21," "))</f>
        <v>Emil Corporan</v>
      </c>
      <c r="E20" s="253"/>
      <c r="F20" s="253"/>
      <c r="G20" s="39" t="str">
        <f>IF(D21=1,C19,IF(F21=1,C21," "))</f>
        <v>RCK</v>
      </c>
      <c r="H20" s="37"/>
      <c r="I20" s="250"/>
      <c r="J20" s="37"/>
      <c r="K20" s="37"/>
      <c r="L20" s="252" t="str">
        <f>IF(L21=1,J19,IF(N21=1,J21," "))</f>
        <v>Erik Lubniewski</v>
      </c>
      <c r="M20" s="253"/>
      <c r="N20" s="253"/>
      <c r="O20" s="39" t="str">
        <f>IF(L21=1,K19,IF(N21=1,K21," "))</f>
        <v>Wash</v>
      </c>
      <c r="P20" s="28"/>
    </row>
    <row r="21" spans="1:16" ht="34.5" customHeight="1" x14ac:dyDescent="0.3">
      <c r="A21" s="241"/>
      <c r="B21" s="39" t="str">
        <f>Pools!D105</f>
        <v>Elijah Morton</v>
      </c>
      <c r="C21" s="82" t="str">
        <f>Pools!E105</f>
        <v>High</v>
      </c>
      <c r="D21" s="121">
        <v>1</v>
      </c>
      <c r="E21" s="33" t="s">
        <v>300</v>
      </c>
      <c r="F21" s="121"/>
      <c r="G21" s="207">
        <v>2</v>
      </c>
      <c r="H21" s="37"/>
      <c r="I21" s="250"/>
      <c r="J21" s="39" t="str">
        <f>Pools!H105</f>
        <v>Erik Lubniewski</v>
      </c>
      <c r="K21" s="82" t="str">
        <f>Pools!I105</f>
        <v>Wash</v>
      </c>
      <c r="L21" s="121"/>
      <c r="M21" s="33" t="s">
        <v>301</v>
      </c>
      <c r="N21" s="121">
        <v>1</v>
      </c>
      <c r="O21" s="207">
        <v>2</v>
      </c>
      <c r="P21" s="28"/>
    </row>
    <row r="22" spans="1:16" ht="30" customHeight="1" x14ac:dyDescent="0.3">
      <c r="A22" s="241"/>
      <c r="C22" s="37"/>
      <c r="E22" s="37"/>
      <c r="F22" s="120"/>
      <c r="G22" s="37"/>
      <c r="H22" s="37"/>
      <c r="I22" s="250"/>
      <c r="J22" s="37"/>
      <c r="K22" s="37"/>
      <c r="L22" s="120"/>
      <c r="M22" s="37"/>
      <c r="N22" s="120"/>
      <c r="O22" s="37"/>
      <c r="P22" s="28"/>
    </row>
    <row r="23" spans="1:16" ht="27.75" customHeight="1" x14ac:dyDescent="0.3">
      <c r="A23" s="241"/>
      <c r="B23" s="39" t="str">
        <f>Pools!D104</f>
        <v>Alexander Fialkoff</v>
      </c>
      <c r="C23" s="39" t="str">
        <f>Pools!E104</f>
        <v>NP</v>
      </c>
      <c r="E23" s="37"/>
      <c r="F23" s="120"/>
      <c r="G23" s="37"/>
      <c r="H23" s="37"/>
      <c r="I23" s="250"/>
      <c r="J23" s="39" t="str">
        <f>Pools!H104</f>
        <v>Daniel Lema</v>
      </c>
      <c r="K23" s="39" t="str">
        <f>Pools!I104</f>
        <v>King</v>
      </c>
      <c r="L23" s="120"/>
      <c r="M23" s="37"/>
      <c r="N23" s="120"/>
      <c r="O23" s="37"/>
      <c r="P23" s="28"/>
    </row>
    <row r="24" spans="1:16" ht="41.25" customHeight="1" x14ac:dyDescent="0.3">
      <c r="A24" s="241"/>
      <c r="C24" s="37"/>
      <c r="D24" s="252" t="str">
        <f>IF(D25=1,B23,IF(F25=1,B25," "))</f>
        <v>Donavin Pierre</v>
      </c>
      <c r="E24" s="253"/>
      <c r="F24" s="253"/>
      <c r="G24" s="39" t="str">
        <f>IF(D25=1,C23,IF(F25=1,C25," "))</f>
        <v>ER</v>
      </c>
      <c r="H24" s="37"/>
      <c r="I24" s="250"/>
      <c r="J24" s="37"/>
      <c r="K24" s="37"/>
      <c r="L24" s="252" t="str">
        <f>IF(L25=1,J23,IF(N25=1,J25," "))</f>
        <v>Daniel Lema</v>
      </c>
      <c r="M24" s="253"/>
      <c r="N24" s="253"/>
      <c r="O24" s="39" t="str">
        <f>IF(L25=1,K23,IF(N25=1,K25," "))</f>
        <v>King</v>
      </c>
      <c r="P24" s="28"/>
    </row>
    <row r="25" spans="1:16" ht="30" customHeight="1" x14ac:dyDescent="0.3">
      <c r="A25" s="241"/>
      <c r="B25" s="39" t="str">
        <f>Pools!D108</f>
        <v>Donavin Pierre</v>
      </c>
      <c r="C25" s="82" t="str">
        <f>Pools!E108</f>
        <v>ER</v>
      </c>
      <c r="D25" s="121"/>
      <c r="E25" s="33" t="s">
        <v>274</v>
      </c>
      <c r="F25" s="121">
        <v>1</v>
      </c>
      <c r="G25" s="207">
        <v>2</v>
      </c>
      <c r="H25" s="37"/>
      <c r="I25" s="250"/>
      <c r="J25" s="39" t="str">
        <f>Pools!H108</f>
        <v>Brandon Leon</v>
      </c>
      <c r="K25" s="82" t="str">
        <f>Pools!I108</f>
        <v>ER</v>
      </c>
      <c r="L25" s="121">
        <v>1</v>
      </c>
      <c r="M25" s="33" t="s">
        <v>302</v>
      </c>
      <c r="N25" s="121"/>
      <c r="O25" s="207">
        <v>2</v>
      </c>
      <c r="P25" s="28"/>
    </row>
    <row r="26" spans="1:16" ht="19.5" customHeight="1" thickBot="1" x14ac:dyDescent="0.75">
      <c r="A26" s="105"/>
      <c r="B26" s="83"/>
      <c r="C26" s="83"/>
      <c r="D26" s="122"/>
      <c r="E26" s="83"/>
      <c r="F26" s="122"/>
      <c r="G26" s="83"/>
      <c r="H26" s="83"/>
      <c r="I26" s="107"/>
      <c r="J26" s="83"/>
      <c r="K26" s="83"/>
      <c r="L26" s="122"/>
      <c r="M26" s="83"/>
      <c r="N26" s="122"/>
      <c r="O26" s="83"/>
      <c r="P26" s="28"/>
    </row>
    <row r="27" spans="1:16" ht="27.75" customHeight="1" x14ac:dyDescent="0.3">
      <c r="A27" s="240" t="s">
        <v>16</v>
      </c>
      <c r="B27" s="39" t="str">
        <f>Pools!D106</f>
        <v>Jeff DelCid</v>
      </c>
      <c r="C27" s="39" t="str">
        <f>Pools!E106</f>
        <v>U</v>
      </c>
      <c r="E27" s="37"/>
      <c r="F27" s="120"/>
      <c r="G27" s="37"/>
      <c r="H27" s="37"/>
      <c r="I27" s="249" t="s">
        <v>16</v>
      </c>
      <c r="J27" s="39" t="str">
        <f>Pools!H106</f>
        <v>AJ Nugent</v>
      </c>
      <c r="K27" s="39" t="str">
        <f>Pools!I106</f>
        <v>High</v>
      </c>
      <c r="L27" s="120"/>
      <c r="M27" s="37"/>
      <c r="N27" s="120"/>
      <c r="O27" s="37"/>
      <c r="P27" s="28"/>
    </row>
    <row r="28" spans="1:16" ht="37.5" customHeight="1" x14ac:dyDescent="0.3">
      <c r="A28" s="241"/>
      <c r="C28" s="37"/>
      <c r="D28" s="252" t="str">
        <f>IF(D29=1,B27,IF(F29=1,B29," "))</f>
        <v>Jeff DelCid</v>
      </c>
      <c r="E28" s="253"/>
      <c r="F28" s="253"/>
      <c r="G28" s="39" t="str">
        <f>IF(D29=1,C27,IF(F29=1,C29," "))</f>
        <v>U</v>
      </c>
      <c r="H28" s="37"/>
      <c r="I28" s="250"/>
      <c r="J28" s="37"/>
      <c r="K28" s="37"/>
      <c r="L28" s="252" t="str">
        <f>IF(L29=1,J27,IF(N29=1,J29," "))</f>
        <v>AJ Nugent</v>
      </c>
      <c r="M28" s="253"/>
      <c r="N28" s="253"/>
      <c r="O28" s="39" t="str">
        <f>IF(L29=1,K27,IF(N29=1,K29," "))</f>
        <v>High</v>
      </c>
      <c r="P28" s="28"/>
    </row>
    <row r="29" spans="1:16" ht="30" customHeight="1" x14ac:dyDescent="0.3">
      <c r="A29" s="241"/>
      <c r="B29" s="39" t="str">
        <f>Pools!D108</f>
        <v>Donavin Pierre</v>
      </c>
      <c r="C29" s="82" t="str">
        <f>Pools!E108</f>
        <v>ER</v>
      </c>
      <c r="D29" s="121">
        <v>1</v>
      </c>
      <c r="E29" s="33" t="s">
        <v>332</v>
      </c>
      <c r="F29" s="121"/>
      <c r="G29" s="207">
        <v>2</v>
      </c>
      <c r="H29" s="37"/>
      <c r="I29" s="250"/>
      <c r="J29" s="39" t="str">
        <f>Pools!H108</f>
        <v>Brandon Leon</v>
      </c>
      <c r="K29" s="82" t="str">
        <f>Pools!I108</f>
        <v>ER</v>
      </c>
      <c r="L29" s="121">
        <v>1</v>
      </c>
      <c r="M29" s="33" t="s">
        <v>274</v>
      </c>
      <c r="N29" s="121"/>
      <c r="O29" s="207">
        <v>2</v>
      </c>
      <c r="P29" s="28"/>
    </row>
    <row r="30" spans="1:16" ht="30" customHeight="1" x14ac:dyDescent="0.3">
      <c r="A30" s="241"/>
      <c r="C30" s="101"/>
      <c r="E30" s="37"/>
      <c r="F30" s="120"/>
      <c r="G30" s="37"/>
      <c r="H30" s="37"/>
      <c r="I30" s="250"/>
      <c r="J30" s="37"/>
      <c r="K30" s="37"/>
      <c r="L30" s="120"/>
      <c r="M30" s="37"/>
      <c r="N30" s="120"/>
      <c r="O30" s="37"/>
      <c r="P30" s="28"/>
    </row>
    <row r="31" spans="1:16" ht="27.75" customHeight="1" x14ac:dyDescent="0.3">
      <c r="A31" s="241"/>
      <c r="B31" s="39" t="str">
        <f>Pools!D103</f>
        <v>Emil Corporan</v>
      </c>
      <c r="C31" s="39" t="str">
        <f>Pools!E103</f>
        <v>RCK</v>
      </c>
      <c r="E31" s="37"/>
      <c r="F31" s="120"/>
      <c r="G31" s="37"/>
      <c r="H31" s="37"/>
      <c r="I31" s="250"/>
      <c r="J31" s="39" t="str">
        <f>Pools!H103</f>
        <v>Liam Johnson</v>
      </c>
      <c r="K31" s="39" t="str">
        <f>Pools!I103</f>
        <v>TZ</v>
      </c>
      <c r="L31" s="120"/>
      <c r="M31" s="37"/>
      <c r="N31" s="120"/>
      <c r="O31" s="37"/>
      <c r="P31" s="28"/>
    </row>
    <row r="32" spans="1:16" ht="30" customHeight="1" x14ac:dyDescent="0.3">
      <c r="A32" s="241"/>
      <c r="C32" s="37"/>
      <c r="D32" s="252" t="str">
        <f>IF(D33=1,B31,IF(F33=1,B33," "))</f>
        <v>Emil Corporan</v>
      </c>
      <c r="E32" s="253"/>
      <c r="F32" s="253"/>
      <c r="G32" s="39" t="str">
        <f>IF(D33=1,C31,IF(F33=1,C33," "))</f>
        <v>RCK</v>
      </c>
      <c r="H32" s="37"/>
      <c r="I32" s="250"/>
      <c r="J32" s="37"/>
      <c r="K32" s="37"/>
      <c r="L32" s="252" t="str">
        <f>IF(L33=1,J31,IF(N33=1,J33," "))</f>
        <v>Liam Johnson</v>
      </c>
      <c r="M32" s="253"/>
      <c r="N32" s="253"/>
      <c r="O32" s="39" t="str">
        <f>IF(L33=1,K31,IF(N33=1,K33," "))</f>
        <v>TZ</v>
      </c>
      <c r="P32" s="28"/>
    </row>
    <row r="33" spans="1:16" ht="30" customHeight="1" x14ac:dyDescent="0.3">
      <c r="A33" s="241"/>
      <c r="B33" s="39" t="str">
        <f>Pools!D107</f>
        <v>Brian Goodwin</v>
      </c>
      <c r="C33" s="82" t="str">
        <f>Pools!E107</f>
        <v>Wash</v>
      </c>
      <c r="D33" s="121">
        <v>1</v>
      </c>
      <c r="E33" s="33" t="s">
        <v>333</v>
      </c>
      <c r="F33" s="121"/>
      <c r="G33" s="207">
        <v>2</v>
      </c>
      <c r="H33" s="37"/>
      <c r="I33" s="250"/>
      <c r="J33" s="39" t="str">
        <f>Pools!H107</f>
        <v>Vincent Cantone</v>
      </c>
      <c r="K33" s="82" t="str">
        <f>Pools!I107</f>
        <v>JJEF</v>
      </c>
      <c r="L33" s="121">
        <v>1</v>
      </c>
      <c r="M33" s="33" t="s">
        <v>334</v>
      </c>
      <c r="N33" s="121"/>
      <c r="O33" s="207">
        <v>2</v>
      </c>
      <c r="P33" s="28"/>
    </row>
    <row r="34" spans="1:16" ht="30" customHeight="1" x14ac:dyDescent="0.3">
      <c r="A34" s="241"/>
      <c r="C34" s="37"/>
      <c r="E34" s="37"/>
      <c r="F34" s="120"/>
      <c r="G34" s="37"/>
      <c r="H34" s="37"/>
      <c r="I34" s="250"/>
      <c r="J34" s="37"/>
      <c r="K34" s="37"/>
      <c r="L34" s="120"/>
      <c r="M34" s="37"/>
      <c r="N34" s="120"/>
      <c r="O34" s="37"/>
      <c r="P34" s="28"/>
    </row>
    <row r="35" spans="1:16" ht="27.75" customHeight="1" x14ac:dyDescent="0.3">
      <c r="A35" s="241"/>
      <c r="B35" s="39" t="str">
        <f>Pools!D104</f>
        <v>Alexander Fialkoff</v>
      </c>
      <c r="C35" s="39" t="str">
        <f>Pools!E104</f>
        <v>NP</v>
      </c>
      <c r="E35" s="37"/>
      <c r="F35" s="120"/>
      <c r="G35" s="37"/>
      <c r="H35" s="37"/>
      <c r="I35" s="250"/>
      <c r="J35" s="39" t="str">
        <f>Pools!H104</f>
        <v>Daniel Lema</v>
      </c>
      <c r="K35" s="39" t="str">
        <f>Pools!I104</f>
        <v>King</v>
      </c>
      <c r="L35" s="120"/>
      <c r="M35" s="37"/>
      <c r="N35" s="120"/>
      <c r="O35" s="37"/>
      <c r="P35" s="28"/>
    </row>
    <row r="36" spans="1:16" ht="28.5" customHeight="1" x14ac:dyDescent="0.3">
      <c r="A36" s="241"/>
      <c r="C36" s="37"/>
      <c r="D36" s="252" t="str">
        <f>IF(D37=1,B35,IF(F37=1,B37," "))</f>
        <v>Elijah Morton</v>
      </c>
      <c r="E36" s="253"/>
      <c r="F36" s="253"/>
      <c r="G36" s="93" t="str">
        <f>IF(D37=1,C35,IF(F37=1,C37," "))</f>
        <v>High</v>
      </c>
      <c r="H36" s="191"/>
      <c r="I36" s="250"/>
      <c r="J36" s="37"/>
      <c r="K36" s="37"/>
      <c r="L36" s="252" t="str">
        <f>IF(L37=1,J35,IF(N37=1,J37," "))</f>
        <v>Daniel Lema</v>
      </c>
      <c r="M36" s="253"/>
      <c r="N36" s="253"/>
      <c r="O36" s="39" t="str">
        <f>IF(L37=1,K35,IF(N37=1,K37," "))</f>
        <v>King</v>
      </c>
      <c r="P36" s="28"/>
    </row>
    <row r="37" spans="1:16" ht="28.5" customHeight="1" x14ac:dyDescent="0.3">
      <c r="A37" s="241"/>
      <c r="B37" s="39" t="str">
        <f>Pools!D105</f>
        <v>Elijah Morton</v>
      </c>
      <c r="C37" s="82" t="str">
        <f>Pools!E105</f>
        <v>High</v>
      </c>
      <c r="D37" s="121"/>
      <c r="E37" s="33" t="s">
        <v>244</v>
      </c>
      <c r="F37" s="121">
        <v>1</v>
      </c>
      <c r="G37" s="207">
        <v>2</v>
      </c>
      <c r="H37" s="37"/>
      <c r="I37" s="250"/>
      <c r="J37" s="39" t="str">
        <f>Pools!H105</f>
        <v>Erik Lubniewski</v>
      </c>
      <c r="K37" s="82" t="str">
        <f>Pools!I105</f>
        <v>Wash</v>
      </c>
      <c r="L37" s="121">
        <v>1</v>
      </c>
      <c r="M37" s="33" t="s">
        <v>335</v>
      </c>
      <c r="N37" s="121"/>
      <c r="O37" s="207">
        <v>0</v>
      </c>
      <c r="P37" s="28"/>
    </row>
    <row r="38" spans="1:16" ht="34.5" customHeight="1" thickBot="1" x14ac:dyDescent="0.35">
      <c r="A38" s="242"/>
      <c r="B38" s="83"/>
      <c r="C38" s="83"/>
      <c r="D38" s="122"/>
      <c r="E38" s="83"/>
      <c r="F38" s="122"/>
      <c r="G38" s="83"/>
      <c r="H38" s="83"/>
      <c r="I38" s="251"/>
      <c r="J38" s="83"/>
      <c r="K38" s="83"/>
      <c r="L38" s="122"/>
      <c r="M38" s="83"/>
      <c r="N38" s="122"/>
      <c r="O38" s="83"/>
      <c r="P38" s="28"/>
    </row>
    <row r="39" spans="1:16" ht="33" customHeight="1" x14ac:dyDescent="0.3">
      <c r="A39" s="240" t="s">
        <v>17</v>
      </c>
      <c r="B39" s="39" t="str">
        <f>Pools!D105</f>
        <v>Elijah Morton</v>
      </c>
      <c r="C39" s="39" t="str">
        <f>Pools!E105</f>
        <v>High</v>
      </c>
      <c r="E39" s="37"/>
      <c r="F39" s="120"/>
      <c r="G39" s="37"/>
      <c r="H39" s="37"/>
      <c r="I39" s="249" t="s">
        <v>17</v>
      </c>
      <c r="J39" s="39" t="str">
        <f>Pools!H105</f>
        <v>Erik Lubniewski</v>
      </c>
      <c r="K39" s="39" t="str">
        <f>Pools!I105</f>
        <v>Wash</v>
      </c>
      <c r="L39" s="120"/>
      <c r="M39" s="37"/>
      <c r="N39" s="120"/>
      <c r="O39" s="37"/>
      <c r="P39" s="28"/>
    </row>
    <row r="40" spans="1:16" ht="25.5" customHeight="1" x14ac:dyDescent="0.3">
      <c r="A40" s="241"/>
      <c r="C40" s="81"/>
      <c r="D40" s="253" t="str">
        <f>IF(D41=1,B39,IF(F41=1,B41," "))</f>
        <v>Brian Goodwin</v>
      </c>
      <c r="E40" s="253"/>
      <c r="F40" s="253"/>
      <c r="G40" s="39" t="str">
        <f>IF(D41=1,C39,IF(F41=1,C41," "))</f>
        <v>Wash</v>
      </c>
      <c r="H40" s="37"/>
      <c r="I40" s="250"/>
      <c r="J40" s="37"/>
      <c r="K40" s="37"/>
      <c r="L40" s="252" t="str">
        <f>IF(L41=1,J39,IF(N41=1,J41," "))</f>
        <v>Vincent Cantone</v>
      </c>
      <c r="M40" s="253"/>
      <c r="N40" s="253"/>
      <c r="O40" s="39" t="str">
        <f>IF(L41=1,K39,IF(N41=1,K41," "))</f>
        <v>JJEF</v>
      </c>
      <c r="P40" s="28"/>
    </row>
    <row r="41" spans="1:16" ht="25.5" customHeight="1" x14ac:dyDescent="0.3">
      <c r="A41" s="241"/>
      <c r="B41" s="39" t="str">
        <f>Pools!D107</f>
        <v>Brian Goodwin</v>
      </c>
      <c r="C41" s="82" t="str">
        <f>Pools!E107</f>
        <v>Wash</v>
      </c>
      <c r="D41" s="121"/>
      <c r="E41" s="33" t="s">
        <v>305</v>
      </c>
      <c r="F41" s="121">
        <v>1</v>
      </c>
      <c r="G41" s="207">
        <v>2</v>
      </c>
      <c r="H41" s="37"/>
      <c r="I41" s="250"/>
      <c r="J41" s="39" t="str">
        <f>Pools!H107</f>
        <v>Vincent Cantone</v>
      </c>
      <c r="K41" s="82" t="str">
        <f>Pools!I107</f>
        <v>JJEF</v>
      </c>
      <c r="L41" s="121"/>
      <c r="M41" s="33" t="s">
        <v>255</v>
      </c>
      <c r="N41" s="121">
        <v>1</v>
      </c>
      <c r="O41" s="207">
        <v>2</v>
      </c>
      <c r="P41" s="28"/>
    </row>
    <row r="42" spans="1:16" ht="25.5" customHeight="1" x14ac:dyDescent="0.3">
      <c r="A42" s="241"/>
      <c r="C42" s="37"/>
      <c r="E42" s="37"/>
      <c r="F42" s="120"/>
      <c r="G42" s="37"/>
      <c r="H42" s="37"/>
      <c r="I42" s="250"/>
      <c r="J42" s="37"/>
      <c r="K42" s="37"/>
      <c r="L42" s="120"/>
      <c r="M42" s="37"/>
      <c r="N42" s="120"/>
      <c r="O42" s="37"/>
      <c r="P42" s="28"/>
    </row>
    <row r="43" spans="1:16" ht="25.5" customHeight="1" x14ac:dyDescent="0.3">
      <c r="A43" s="241"/>
      <c r="B43" s="39" t="str">
        <f>Pools!D104</f>
        <v>Alexander Fialkoff</v>
      </c>
      <c r="C43" s="39" t="str">
        <f>Pools!E104</f>
        <v>NP</v>
      </c>
      <c r="E43" s="37"/>
      <c r="F43" s="120"/>
      <c r="G43" s="37"/>
      <c r="H43" s="37"/>
      <c r="I43" s="250"/>
      <c r="J43" s="39" t="str">
        <f>Pools!H104</f>
        <v>Daniel Lema</v>
      </c>
      <c r="K43" s="39" t="str">
        <f>Pools!I104</f>
        <v>King</v>
      </c>
      <c r="L43" s="120"/>
      <c r="M43" s="37"/>
      <c r="N43" s="120"/>
      <c r="O43" s="37"/>
      <c r="P43" s="28"/>
    </row>
    <row r="44" spans="1:16" ht="25.5" customHeight="1" x14ac:dyDescent="0.3">
      <c r="A44" s="241"/>
      <c r="C44" s="81"/>
      <c r="D44" s="253" t="str">
        <f>IF(D45=1,B43,IF(F45=1,B45," "))</f>
        <v>Jeff DelCid</v>
      </c>
      <c r="E44" s="253"/>
      <c r="F44" s="253"/>
      <c r="G44" s="39" t="str">
        <f>IF(D45=1,C43,IF(F45=1,C45," "))</f>
        <v>U</v>
      </c>
      <c r="H44" s="37"/>
      <c r="I44" s="250"/>
      <c r="J44" s="37"/>
      <c r="K44" s="37"/>
      <c r="L44" s="252" t="str">
        <f>IF(L45=1,J43,IF(N45=1,J45," "))</f>
        <v>AJ Nugent</v>
      </c>
      <c r="M44" s="253"/>
      <c r="N44" s="253"/>
      <c r="O44" s="39" t="str">
        <f>IF(L45=1,K43,IF(N45=1,K45," "))</f>
        <v>High</v>
      </c>
      <c r="P44" s="28"/>
    </row>
    <row r="45" spans="1:16" ht="25.5" customHeight="1" x14ac:dyDescent="0.3">
      <c r="A45" s="241"/>
      <c r="B45" s="39" t="str">
        <f>Pools!D106</f>
        <v>Jeff DelCid</v>
      </c>
      <c r="C45" s="82" t="str">
        <f>Pools!E106</f>
        <v>U</v>
      </c>
      <c r="D45" s="121"/>
      <c r="E45" s="33" t="s">
        <v>287</v>
      </c>
      <c r="F45" s="121">
        <v>1</v>
      </c>
      <c r="G45" s="207">
        <v>2</v>
      </c>
      <c r="H45" s="37"/>
      <c r="I45" s="250"/>
      <c r="J45" s="39" t="str">
        <f>Pools!H106</f>
        <v>AJ Nugent</v>
      </c>
      <c r="K45" s="82" t="str">
        <f>Pools!I106</f>
        <v>High</v>
      </c>
      <c r="L45" s="121"/>
      <c r="M45" s="33" t="s">
        <v>363</v>
      </c>
      <c r="N45" s="121">
        <v>1</v>
      </c>
      <c r="O45" s="207">
        <v>0</v>
      </c>
      <c r="P45" s="28"/>
    </row>
    <row r="46" spans="1:16" ht="25.5" customHeight="1" x14ac:dyDescent="0.3">
      <c r="A46" s="241"/>
      <c r="C46" s="37"/>
      <c r="E46" s="37"/>
      <c r="F46" s="120"/>
      <c r="G46" s="37"/>
      <c r="H46" s="37"/>
      <c r="I46" s="250"/>
      <c r="J46" s="37"/>
      <c r="K46" s="37"/>
      <c r="L46" s="120"/>
      <c r="M46" s="37"/>
      <c r="N46" s="120"/>
      <c r="O46" s="37"/>
      <c r="P46" s="28"/>
    </row>
    <row r="47" spans="1:16" ht="25.5" customHeight="1" x14ac:dyDescent="0.3">
      <c r="A47" s="241"/>
      <c r="B47" s="39" t="str">
        <f>Pools!D103</f>
        <v>Emil Corporan</v>
      </c>
      <c r="C47" s="39" t="str">
        <f>Pools!E103</f>
        <v>RCK</v>
      </c>
      <c r="E47" s="37"/>
      <c r="F47" s="120"/>
      <c r="G47" s="37"/>
      <c r="H47" s="37"/>
      <c r="I47" s="250"/>
      <c r="J47" s="39" t="str">
        <f>Pools!H103</f>
        <v>Liam Johnson</v>
      </c>
      <c r="K47" s="39" t="str">
        <f>Pools!I103</f>
        <v>TZ</v>
      </c>
      <c r="L47" s="120"/>
      <c r="M47" s="37"/>
      <c r="N47" s="120"/>
      <c r="O47" s="37"/>
      <c r="P47" s="28"/>
    </row>
    <row r="48" spans="1:16" ht="25.5" customHeight="1" x14ac:dyDescent="0.3">
      <c r="A48" s="241"/>
      <c r="C48" s="81"/>
      <c r="D48" s="253" t="str">
        <f>IF(D49=1,B47,IF(F49=1,B49," "))</f>
        <v>Emil Corporan</v>
      </c>
      <c r="E48" s="253"/>
      <c r="F48" s="253"/>
      <c r="G48" s="39" t="str">
        <f>IF(D49=1,C47,IF(F49=1,C49," "))</f>
        <v>RCK</v>
      </c>
      <c r="H48" s="37"/>
      <c r="I48" s="250"/>
      <c r="J48" s="37"/>
      <c r="K48" s="37"/>
      <c r="L48" s="252" t="str">
        <f>IF(L49=1,J47,IF(N49=1,J49," "))</f>
        <v>Liam Johnson</v>
      </c>
      <c r="M48" s="253"/>
      <c r="N48" s="253"/>
      <c r="O48" s="39" t="str">
        <f>IF(L49=1,K47,IF(N49=1,K49," "))</f>
        <v>TZ</v>
      </c>
      <c r="P48" s="28"/>
    </row>
    <row r="49" spans="1:16" ht="25.5" customHeight="1" x14ac:dyDescent="0.3">
      <c r="A49" s="241"/>
      <c r="B49" s="39" t="str">
        <f>Pools!D108</f>
        <v>Donavin Pierre</v>
      </c>
      <c r="C49" s="82" t="str">
        <f>Pools!E108</f>
        <v>ER</v>
      </c>
      <c r="D49" s="121">
        <v>1</v>
      </c>
      <c r="E49" s="33" t="s">
        <v>362</v>
      </c>
      <c r="F49" s="121"/>
      <c r="G49" s="207">
        <v>2</v>
      </c>
      <c r="H49" s="37"/>
      <c r="I49" s="250"/>
      <c r="J49" s="39" t="str">
        <f>Pools!H108</f>
        <v>Brandon Leon</v>
      </c>
      <c r="K49" s="82" t="str">
        <f>Pools!I108</f>
        <v>ER</v>
      </c>
      <c r="L49" s="121">
        <v>1</v>
      </c>
      <c r="M49" s="33" t="s">
        <v>278</v>
      </c>
      <c r="N49" s="121"/>
      <c r="O49" s="207">
        <v>1</v>
      </c>
      <c r="P49" s="28"/>
    </row>
    <row r="50" spans="1:16" ht="38.25" customHeight="1" thickBot="1" x14ac:dyDescent="0.35">
      <c r="A50" s="242"/>
      <c r="B50" s="83"/>
      <c r="C50" s="83"/>
      <c r="D50" s="122"/>
      <c r="E50" s="83"/>
      <c r="F50" s="122"/>
      <c r="G50" s="83"/>
      <c r="H50" s="83"/>
      <c r="I50" s="251"/>
      <c r="J50" s="83"/>
      <c r="K50" s="83"/>
      <c r="L50" s="122"/>
      <c r="M50" s="83"/>
      <c r="N50" s="122"/>
      <c r="O50" s="83"/>
      <c r="P50" s="28"/>
    </row>
    <row r="51" spans="1:16" ht="27.75" customHeight="1" x14ac:dyDescent="0.3">
      <c r="A51" s="240" t="s">
        <v>18</v>
      </c>
      <c r="B51" s="39" t="str">
        <f>Pools!D104</f>
        <v>Alexander Fialkoff</v>
      </c>
      <c r="C51" s="39" t="str">
        <f>Pools!E104</f>
        <v>NP</v>
      </c>
      <c r="E51" s="37"/>
      <c r="F51" s="120"/>
      <c r="G51" s="37"/>
      <c r="H51" s="37"/>
      <c r="I51" s="249" t="s">
        <v>18</v>
      </c>
      <c r="J51" s="39" t="str">
        <f>Pools!H104</f>
        <v>Daniel Lema</v>
      </c>
      <c r="K51" s="39" t="str">
        <f>Pools!I104</f>
        <v>King</v>
      </c>
      <c r="L51" s="120"/>
      <c r="M51" s="37"/>
      <c r="N51" s="120"/>
      <c r="O51" s="37"/>
      <c r="P51" s="28"/>
    </row>
    <row r="52" spans="1:16" ht="37.5" customHeight="1" x14ac:dyDescent="0.3">
      <c r="A52" s="241"/>
      <c r="C52" s="81"/>
      <c r="D52" s="252" t="str">
        <f>IF(D53=1,B51,IF(F53=1,B53," "))</f>
        <v>Brian Goodwin</v>
      </c>
      <c r="E52" s="253"/>
      <c r="F52" s="253"/>
      <c r="G52" s="39" t="str">
        <f>IF(D53=1,C51,IF(F53=1,C53," "))</f>
        <v>Wash</v>
      </c>
      <c r="H52" s="37"/>
      <c r="I52" s="250"/>
      <c r="J52" s="37"/>
      <c r="K52" s="37"/>
      <c r="L52" s="252" t="str">
        <f>IF(L53=1,J51,IF(N53=1,J53," "))</f>
        <v>Daniel Lema</v>
      </c>
      <c r="M52" s="253"/>
      <c r="N52" s="253"/>
      <c r="O52" s="39" t="str">
        <f>IF(L53=1,K51,IF(N53=1,K53," "))</f>
        <v>King</v>
      </c>
      <c r="P52" s="28"/>
    </row>
    <row r="53" spans="1:16" ht="30" customHeight="1" x14ac:dyDescent="0.3">
      <c r="A53" s="241"/>
      <c r="B53" s="39" t="str">
        <f>Pools!D107</f>
        <v>Brian Goodwin</v>
      </c>
      <c r="C53" s="82" t="str">
        <f>Pools!E107</f>
        <v>Wash</v>
      </c>
      <c r="D53" s="121"/>
      <c r="E53" s="33" t="s">
        <v>295</v>
      </c>
      <c r="F53" s="121">
        <v>1</v>
      </c>
      <c r="G53" s="207">
        <v>2</v>
      </c>
      <c r="H53" s="37"/>
      <c r="I53" s="250"/>
      <c r="J53" s="39" t="str">
        <f>Pools!H107</f>
        <v>Vincent Cantone</v>
      </c>
      <c r="K53" s="82" t="str">
        <f>Pools!I107</f>
        <v>JJEF</v>
      </c>
      <c r="L53" s="121">
        <v>1</v>
      </c>
      <c r="M53" s="33" t="s">
        <v>384</v>
      </c>
      <c r="N53" s="121"/>
      <c r="O53" s="207">
        <v>2</v>
      </c>
      <c r="P53" s="28"/>
    </row>
    <row r="54" spans="1:16" ht="30" customHeight="1" x14ac:dyDescent="0.3">
      <c r="A54" s="241"/>
      <c r="C54" s="37"/>
      <c r="E54" s="37"/>
      <c r="F54" s="120"/>
      <c r="G54" s="37"/>
      <c r="H54" s="37"/>
      <c r="I54" s="250"/>
      <c r="J54" s="37"/>
      <c r="K54" s="37"/>
      <c r="L54" s="120"/>
      <c r="M54" s="37"/>
      <c r="N54" s="120"/>
      <c r="O54" s="37"/>
      <c r="P54" s="28"/>
    </row>
    <row r="55" spans="1:16" ht="27.75" customHeight="1" x14ac:dyDescent="0.3">
      <c r="A55" s="241"/>
      <c r="B55" s="39" t="str">
        <f>Pools!D105</f>
        <v>Elijah Morton</v>
      </c>
      <c r="C55" s="39" t="str">
        <f>Pools!E105</f>
        <v>High</v>
      </c>
      <c r="E55" s="37"/>
      <c r="F55" s="120"/>
      <c r="G55" s="37"/>
      <c r="H55" s="37"/>
      <c r="I55" s="250"/>
      <c r="J55" s="39" t="str">
        <f>Pools!H105</f>
        <v>Erik Lubniewski</v>
      </c>
      <c r="K55" s="39" t="str">
        <f>Pools!I105</f>
        <v>Wash</v>
      </c>
      <c r="L55" s="120"/>
      <c r="M55" s="37"/>
      <c r="N55" s="120"/>
      <c r="O55" s="37"/>
      <c r="P55" s="28"/>
    </row>
    <row r="56" spans="1:16" ht="30" customHeight="1" x14ac:dyDescent="0.3">
      <c r="A56" s="241"/>
      <c r="C56" s="81"/>
      <c r="D56" s="253" t="str">
        <f>IF(D57=1,B55,IF(F57=1,B57," "))</f>
        <v>Donavin Pierre</v>
      </c>
      <c r="E56" s="253"/>
      <c r="F56" s="253"/>
      <c r="G56" s="39" t="str">
        <f>IF(D57=1,C55,IF(F57=1,C57," "))</f>
        <v>ER</v>
      </c>
      <c r="H56" s="37"/>
      <c r="I56" s="250"/>
      <c r="J56" s="37"/>
      <c r="K56" s="81"/>
      <c r="L56" s="252" t="str">
        <f>IF(L57=1,J55,IF(N57=1,J57," "))</f>
        <v>Brandon Leon</v>
      </c>
      <c r="M56" s="253"/>
      <c r="N56" s="253"/>
      <c r="O56" s="39" t="str">
        <f>IF(L57=1,K55,IF(N57=1,K57," "))</f>
        <v>ER</v>
      </c>
      <c r="P56" s="28"/>
    </row>
    <row r="57" spans="1:16" ht="30" customHeight="1" x14ac:dyDescent="0.3">
      <c r="A57" s="241"/>
      <c r="B57" s="39" t="str">
        <f>Pools!D108</f>
        <v>Donavin Pierre</v>
      </c>
      <c r="C57" s="82" t="str">
        <f>Pools!E108</f>
        <v>ER</v>
      </c>
      <c r="D57" s="121"/>
      <c r="E57" s="33" t="s">
        <v>288</v>
      </c>
      <c r="F57" s="121">
        <v>1</v>
      </c>
      <c r="G57" s="207">
        <v>2</v>
      </c>
      <c r="H57" s="37"/>
      <c r="I57" s="250"/>
      <c r="J57" s="39" t="str">
        <f>Pools!H108</f>
        <v>Brandon Leon</v>
      </c>
      <c r="K57" s="82" t="str">
        <f>Pools!I108</f>
        <v>ER</v>
      </c>
      <c r="L57" s="121"/>
      <c r="M57" s="33" t="s">
        <v>255</v>
      </c>
      <c r="N57" s="121">
        <v>1</v>
      </c>
      <c r="O57" s="207">
        <v>2</v>
      </c>
      <c r="P57" s="28"/>
    </row>
    <row r="58" spans="1:16" ht="30" customHeight="1" x14ac:dyDescent="0.3">
      <c r="A58" s="241"/>
      <c r="C58" s="37"/>
      <c r="E58" s="37"/>
      <c r="F58" s="120"/>
      <c r="G58" s="37"/>
      <c r="H58" s="37"/>
      <c r="I58" s="250"/>
      <c r="J58" s="37"/>
      <c r="K58" s="37"/>
      <c r="L58" s="120"/>
      <c r="M58" s="37"/>
      <c r="N58" s="120"/>
      <c r="O58" s="37"/>
      <c r="P58" s="28"/>
    </row>
    <row r="59" spans="1:16" ht="27.75" customHeight="1" x14ac:dyDescent="0.3">
      <c r="A59" s="241"/>
      <c r="B59" s="39" t="str">
        <f>Pools!D103</f>
        <v>Emil Corporan</v>
      </c>
      <c r="C59" s="39" t="str">
        <f>Pools!E103</f>
        <v>RCK</v>
      </c>
      <c r="E59" s="37"/>
      <c r="F59" s="120"/>
      <c r="G59" s="37"/>
      <c r="H59" s="37"/>
      <c r="I59" s="250"/>
      <c r="J59" s="39" t="str">
        <f>Pools!H103</f>
        <v>Liam Johnson</v>
      </c>
      <c r="K59" s="39" t="str">
        <f>Pools!I103</f>
        <v>TZ</v>
      </c>
      <c r="L59" s="120"/>
      <c r="M59" s="37"/>
      <c r="N59" s="120"/>
      <c r="O59" s="37"/>
      <c r="P59" s="28"/>
    </row>
    <row r="60" spans="1:16" ht="35.25" customHeight="1" x14ac:dyDescent="0.3">
      <c r="A60" s="241"/>
      <c r="C60" s="81"/>
      <c r="D60" s="253" t="str">
        <f>IF(D61=1,B59,IF(F61=1,B61," "))</f>
        <v>Emil Corporan</v>
      </c>
      <c r="E60" s="253"/>
      <c r="F60" s="253"/>
      <c r="G60" s="39" t="str">
        <f>IF(D61=1,C59,IF(F61=1,C61," "))</f>
        <v>RCK</v>
      </c>
      <c r="H60" s="37"/>
      <c r="I60" s="250"/>
      <c r="J60" s="37"/>
      <c r="K60" s="81"/>
      <c r="L60" s="253" t="str">
        <f>IF(L61=1,J59,IF(N61=1,J61," "))</f>
        <v>AJ Nugent</v>
      </c>
      <c r="M60" s="253"/>
      <c r="N60" s="253"/>
      <c r="O60" s="39" t="str">
        <f>IF(L61=1,K59,IF(N61=1,K61," "))</f>
        <v>High</v>
      </c>
      <c r="P60" s="28"/>
    </row>
    <row r="61" spans="1:16" ht="30" customHeight="1" x14ac:dyDescent="0.3">
      <c r="A61" s="241"/>
      <c r="B61" s="39" t="str">
        <f>Pools!D106</f>
        <v>Jeff DelCid</v>
      </c>
      <c r="C61" s="82" t="str">
        <f>Pools!E106</f>
        <v>U</v>
      </c>
      <c r="D61" s="121">
        <v>1</v>
      </c>
      <c r="E61" s="33" t="s">
        <v>356</v>
      </c>
      <c r="F61" s="121"/>
      <c r="G61" s="207">
        <v>2</v>
      </c>
      <c r="H61" s="37"/>
      <c r="I61" s="250"/>
      <c r="J61" s="39" t="str">
        <f>Pools!H106</f>
        <v>AJ Nugent</v>
      </c>
      <c r="K61" s="82" t="str">
        <f>Pools!I106</f>
        <v>High</v>
      </c>
      <c r="L61" s="121"/>
      <c r="M61" s="33" t="s">
        <v>337</v>
      </c>
      <c r="N61" s="121">
        <v>1</v>
      </c>
      <c r="O61" s="207">
        <v>2</v>
      </c>
      <c r="P61" s="28"/>
    </row>
    <row r="62" spans="1:16" ht="44.25" customHeight="1" thickBot="1" x14ac:dyDescent="0.35">
      <c r="A62" s="242"/>
      <c r="B62" s="83"/>
      <c r="C62" s="83"/>
      <c r="D62" s="122"/>
      <c r="E62" s="83"/>
      <c r="F62" s="122"/>
      <c r="G62" s="83"/>
      <c r="H62" s="83"/>
      <c r="I62" s="251"/>
      <c r="J62" s="83"/>
      <c r="K62" s="83"/>
      <c r="L62" s="122"/>
      <c r="M62" s="83"/>
      <c r="N62" s="122"/>
      <c r="O62" s="83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9" t="s">
        <v>49</v>
      </c>
      <c r="E63" s="45" t="s">
        <v>50</v>
      </c>
      <c r="F63" s="119" t="s">
        <v>51</v>
      </c>
      <c r="G63" s="45" t="s">
        <v>47</v>
      </c>
      <c r="H63" s="45"/>
      <c r="I63" s="45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3">
      <c r="A64" s="167"/>
      <c r="B64" s="163" t="str">
        <f>Pools!D103</f>
        <v>Emil Corporan</v>
      </c>
      <c r="C64" s="163" t="str">
        <f>Pools!E103</f>
        <v>RCK</v>
      </c>
      <c r="D64" s="163">
        <f t="shared" ref="D64:D69" si="0">IF(B64=0," ",COUNTIF($D$4:$D$13,B64)+COUNTIF($D$16:$D$25,B64)+COUNTIF($D$28:$D$37,B64)+COUNTIF($D$40:$D$49,B64)+COUNTIF($D$52:$D$61,B64))</f>
        <v>5</v>
      </c>
      <c r="E64" s="163" t="s">
        <v>50</v>
      </c>
      <c r="F64" s="163">
        <f t="shared" ref="F64:F69" si="1">IF(B64=0," ",COUNTA($B$51:$B$61)-1-COUNTIF($B$51:$B$61,0)-D64)</f>
        <v>0</v>
      </c>
      <c r="G64" s="180">
        <v>1</v>
      </c>
      <c r="H64" s="196"/>
      <c r="I64" s="167"/>
      <c r="J64" s="162" t="str">
        <f>Pools!H106</f>
        <v>AJ Nugent</v>
      </c>
      <c r="K64" s="162" t="str">
        <f>Pools!I106</f>
        <v>High</v>
      </c>
      <c r="L64" s="162">
        <f t="shared" ref="L64:L69" si="2">IF(J64=0," ",COUNTIF($L$4:$L$13,J64)+COUNTIF($L$16:$L$25,J64)+COUNTIF($L$28:$L$37,J64)+COUNTIF($L$40:$L$49,J64)+COUNTIF($L$52:$L$61,J64))</f>
        <v>5</v>
      </c>
      <c r="M64" s="170" t="s">
        <v>50</v>
      </c>
      <c r="N64" s="162">
        <f t="shared" ref="N64:N69" si="3">IF(J64=0," ",COUNTA($J$51:$J$61)-1-COUNTIF($J$51:$J$61,0)-L64)</f>
        <v>0</v>
      </c>
      <c r="O64" s="177">
        <v>1</v>
      </c>
    </row>
    <row r="65" spans="1:15" ht="35.25" customHeight="1" x14ac:dyDescent="0.3">
      <c r="A65" s="168"/>
      <c r="B65" s="62" t="str">
        <f>Pools!D106</f>
        <v>Jeff DelCid</v>
      </c>
      <c r="C65" s="62" t="str">
        <f>Pools!E106</f>
        <v>U</v>
      </c>
      <c r="D65" s="62">
        <f t="shared" si="0"/>
        <v>4</v>
      </c>
      <c r="E65" s="62" t="s">
        <v>50</v>
      </c>
      <c r="F65" s="62">
        <f t="shared" si="1"/>
        <v>1</v>
      </c>
      <c r="G65" s="181">
        <v>2</v>
      </c>
      <c r="H65" s="197"/>
      <c r="I65" s="168"/>
      <c r="J65" s="37" t="str">
        <f>Pools!H103</f>
        <v>Liam Johnson</v>
      </c>
      <c r="K65" s="37" t="str">
        <f>Pools!I103</f>
        <v>TZ</v>
      </c>
      <c r="L65" s="37">
        <f t="shared" si="2"/>
        <v>3</v>
      </c>
      <c r="M65" s="84" t="s">
        <v>50</v>
      </c>
      <c r="N65" s="37">
        <f t="shared" si="3"/>
        <v>2</v>
      </c>
      <c r="O65" s="178">
        <v>2</v>
      </c>
    </row>
    <row r="66" spans="1:15" ht="35.25" customHeight="1" x14ac:dyDescent="0.3">
      <c r="A66" s="168"/>
      <c r="B66" s="62" t="str">
        <f>Pools!D108</f>
        <v>Donavin Pierre</v>
      </c>
      <c r="C66" s="62" t="str">
        <f>Pools!E108</f>
        <v>ER</v>
      </c>
      <c r="D66" s="62">
        <f t="shared" si="0"/>
        <v>3</v>
      </c>
      <c r="E66" s="62" t="s">
        <v>50</v>
      </c>
      <c r="F66" s="62">
        <f t="shared" si="1"/>
        <v>2</v>
      </c>
      <c r="G66" s="181">
        <v>3</v>
      </c>
      <c r="H66" s="197"/>
      <c r="I66" s="168"/>
      <c r="J66" s="37" t="str">
        <f>Pools!H104</f>
        <v>Daniel Lema</v>
      </c>
      <c r="K66" s="37" t="str">
        <f>Pools!I104</f>
        <v>King</v>
      </c>
      <c r="L66" s="37">
        <f t="shared" si="2"/>
        <v>3</v>
      </c>
      <c r="M66" s="84" t="s">
        <v>50</v>
      </c>
      <c r="N66" s="37">
        <f t="shared" si="3"/>
        <v>2</v>
      </c>
      <c r="O66" s="178">
        <v>3</v>
      </c>
    </row>
    <row r="67" spans="1:15" ht="35.25" customHeight="1" x14ac:dyDescent="0.3">
      <c r="A67" s="168"/>
      <c r="B67" s="62" t="str">
        <f>Pools!D105</f>
        <v>Elijah Morton</v>
      </c>
      <c r="C67" s="62" t="str">
        <f>Pools!E105</f>
        <v>High</v>
      </c>
      <c r="D67" s="62">
        <f t="shared" si="0"/>
        <v>1</v>
      </c>
      <c r="E67" s="62" t="s">
        <v>50</v>
      </c>
      <c r="F67" s="62">
        <f t="shared" si="1"/>
        <v>4</v>
      </c>
      <c r="G67" s="181">
        <v>4</v>
      </c>
      <c r="H67" s="197"/>
      <c r="I67" s="168"/>
      <c r="J67" s="37" t="str">
        <f>Pools!H108</f>
        <v>Brandon Leon</v>
      </c>
      <c r="K67" s="37" t="str">
        <f>Pools!I108</f>
        <v>ER</v>
      </c>
      <c r="L67" s="37">
        <f t="shared" si="2"/>
        <v>2</v>
      </c>
      <c r="M67" s="84" t="s">
        <v>50</v>
      </c>
      <c r="N67" s="37">
        <f t="shared" si="3"/>
        <v>3</v>
      </c>
      <c r="O67" s="178">
        <v>4</v>
      </c>
    </row>
    <row r="68" spans="1:15" ht="35.25" customHeight="1" x14ac:dyDescent="0.3">
      <c r="A68" s="168"/>
      <c r="B68" s="62" t="str">
        <f>Pools!D107</f>
        <v>Brian Goodwin</v>
      </c>
      <c r="C68" s="62" t="str">
        <f>Pools!E107</f>
        <v>Wash</v>
      </c>
      <c r="D68" s="62">
        <f t="shared" si="0"/>
        <v>2</v>
      </c>
      <c r="E68" s="62" t="s">
        <v>50</v>
      </c>
      <c r="F68" s="62">
        <f t="shared" si="1"/>
        <v>3</v>
      </c>
      <c r="G68" s="181">
        <v>4</v>
      </c>
      <c r="H68" s="197"/>
      <c r="I68" s="168"/>
      <c r="J68" s="37" t="str">
        <f>Pools!H105</f>
        <v>Erik Lubniewski</v>
      </c>
      <c r="K68" s="37" t="str">
        <f>Pools!I105</f>
        <v>Wash</v>
      </c>
      <c r="L68" s="37">
        <f t="shared" si="2"/>
        <v>1</v>
      </c>
      <c r="M68" s="84" t="s">
        <v>50</v>
      </c>
      <c r="N68" s="37">
        <f t="shared" si="3"/>
        <v>4</v>
      </c>
      <c r="O68" s="178">
        <v>6</v>
      </c>
    </row>
    <row r="69" spans="1:15" ht="35.25" customHeight="1" thickBot="1" x14ac:dyDescent="0.35">
      <c r="A69" s="169"/>
      <c r="B69" s="165" t="str">
        <f>Pools!D104</f>
        <v>Alexander Fialkoff</v>
      </c>
      <c r="C69" s="165" t="str">
        <f>Pools!E104</f>
        <v>NP</v>
      </c>
      <c r="D69" s="165">
        <f t="shared" si="0"/>
        <v>0</v>
      </c>
      <c r="E69" s="165" t="s">
        <v>50</v>
      </c>
      <c r="F69" s="165">
        <f t="shared" si="1"/>
        <v>5</v>
      </c>
      <c r="G69" s="182">
        <v>6</v>
      </c>
      <c r="H69" s="198"/>
      <c r="I69" s="169"/>
      <c r="J69" s="83" t="str">
        <f>Pools!H107</f>
        <v>Vincent Cantone</v>
      </c>
      <c r="K69" s="83" t="str">
        <f>Pools!I107</f>
        <v>JJEF</v>
      </c>
      <c r="L69" s="83">
        <f t="shared" si="2"/>
        <v>1</v>
      </c>
      <c r="M69" s="171" t="s">
        <v>50</v>
      </c>
      <c r="N69" s="83">
        <f t="shared" si="3"/>
        <v>4</v>
      </c>
      <c r="O69" s="179">
        <v>5</v>
      </c>
    </row>
    <row r="70" spans="1:15" ht="35.25" customHeight="1" x14ac:dyDescent="0.5">
      <c r="B70" s="62"/>
      <c r="C70" s="62"/>
      <c r="D70" s="124" t="str">
        <f t="shared" ref="D70" si="4">IF(B70=0," ",COUNTIF($D$4:$D$13,B70)+COUNTIF($D$16:$D$25,B70)+COUNTIF($D$28:$D$37,B70)+COUNTIF($D$40:$D$49,B70)+COUNTIF($D$52:$D$61,B70))</f>
        <v xml:space="preserve"> </v>
      </c>
      <c r="E70" s="62"/>
      <c r="F70" s="124" t="str">
        <f t="shared" ref="F70" si="5">IF(B70=0," ",COUNTA($B$51:$B$61)-1-COUNTIF($B$51:$B$61,0)-C70)</f>
        <v xml:space="preserve"> </v>
      </c>
      <c r="G70" s="62"/>
      <c r="H70" s="62"/>
      <c r="I70" s="88"/>
      <c r="J70" s="37"/>
      <c r="K70" s="37"/>
      <c r="L70" s="120"/>
      <c r="M70" s="37"/>
      <c r="N70" s="120"/>
      <c r="O70" s="37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8">
    <sortCondition ref="O64:O68"/>
  </sortState>
  <mergeCells count="42">
    <mergeCell ref="D24:F24"/>
    <mergeCell ref="D28:F28"/>
    <mergeCell ref="D32:F32"/>
    <mergeCell ref="D36:F36"/>
    <mergeCell ref="A1:G1"/>
    <mergeCell ref="A3:A13"/>
    <mergeCell ref="D4:F4"/>
    <mergeCell ref="D8:F8"/>
    <mergeCell ref="D12:F12"/>
    <mergeCell ref="I1:O1"/>
    <mergeCell ref="I3:I13"/>
    <mergeCell ref="L4:N4"/>
    <mergeCell ref="L8:N8"/>
    <mergeCell ref="L12:N12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  <mergeCell ref="I27:I38"/>
    <mergeCell ref="A27:A38"/>
    <mergeCell ref="A39:A50"/>
    <mergeCell ref="I51:I62"/>
    <mergeCell ref="I15:I25"/>
    <mergeCell ref="I39:I50"/>
    <mergeCell ref="D40:F40"/>
    <mergeCell ref="D44:F44"/>
    <mergeCell ref="D48:F48"/>
    <mergeCell ref="D52:F52"/>
    <mergeCell ref="D56:F56"/>
    <mergeCell ref="D60:F60"/>
    <mergeCell ref="A51:A62"/>
    <mergeCell ref="A15:A25"/>
    <mergeCell ref="D20:F20"/>
    <mergeCell ref="D16:F16"/>
  </mergeCells>
  <phoneticPr fontId="2" type="noConversion"/>
  <pageMargins left="0.75" right="0.75" top="1" bottom="1" header="0.5" footer="0.5"/>
  <pageSetup scale="69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2"/>
  <sheetViews>
    <sheetView tabSelected="1" zoomScale="70" zoomScaleNormal="70" zoomScaleSheetLayoutView="7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85546875" style="37" customWidth="1"/>
    <col min="3" max="3" width="12.85546875" style="37" customWidth="1"/>
    <col min="4" max="4" width="13" style="120" customWidth="1"/>
    <col min="5" max="5" width="13" style="37" customWidth="1"/>
    <col min="6" max="6" width="13" style="120" customWidth="1"/>
    <col min="7" max="7" width="13" style="37" customWidth="1"/>
    <col min="8" max="8" width="5.7109375" style="37" customWidth="1"/>
    <col min="9" max="9" width="9.42578125" style="86" customWidth="1"/>
    <col min="10" max="10" width="43.7109375" style="37" customWidth="1"/>
    <col min="11" max="11" width="12.85546875" style="37" customWidth="1"/>
    <col min="12" max="12" width="14.28515625" style="120" customWidth="1"/>
    <col min="13" max="13" width="14.28515625" style="37" customWidth="1"/>
    <col min="14" max="14" width="14.28515625" style="120" customWidth="1"/>
    <col min="15" max="15" width="13" style="37" customWidth="1"/>
    <col min="16" max="16" width="13.140625" customWidth="1"/>
  </cols>
  <sheetData>
    <row r="1" spans="1:16" ht="27.75" customHeight="1" x14ac:dyDescent="0.4">
      <c r="A1" s="245" t="s">
        <v>81</v>
      </c>
      <c r="B1" s="245"/>
      <c r="C1" s="245"/>
      <c r="D1" s="246"/>
      <c r="E1" s="245"/>
      <c r="F1" s="246"/>
      <c r="G1" s="245"/>
      <c r="H1" s="190"/>
      <c r="I1" s="245" t="s">
        <v>82</v>
      </c>
      <c r="J1" s="245"/>
      <c r="K1" s="245"/>
      <c r="L1" s="246"/>
      <c r="M1" s="245"/>
      <c r="N1" s="246"/>
      <c r="O1" s="245"/>
    </row>
    <row r="2" spans="1:16" ht="22.5" customHeight="1" x14ac:dyDescent="0.5"/>
    <row r="3" spans="1:16" ht="30" customHeight="1" x14ac:dyDescent="0.3">
      <c r="A3" s="241" t="s">
        <v>52</v>
      </c>
      <c r="B3" s="39" t="str">
        <f>Pools!D112</f>
        <v>Chance Brightman</v>
      </c>
      <c r="C3" s="39" t="str">
        <f>Pools!E112</f>
        <v>Wash</v>
      </c>
      <c r="I3" s="241" t="s">
        <v>11</v>
      </c>
      <c r="J3" s="39" t="str">
        <f>Pools!H112</f>
        <v>Isaac Aguilar</v>
      </c>
      <c r="K3" s="39" t="str">
        <f>Pools!I112</f>
        <v>King</v>
      </c>
      <c r="P3" s="28"/>
    </row>
    <row r="4" spans="1:16" ht="34.5" customHeight="1" x14ac:dyDescent="0.3">
      <c r="A4" s="241"/>
      <c r="D4" s="252" t="str">
        <f>IF(D5=1,B3,IF(F5=1,B5," "))</f>
        <v>Joe Lowe-Celaya</v>
      </c>
      <c r="E4" s="253"/>
      <c r="F4" s="253"/>
      <c r="G4" s="39" t="str">
        <f>IF(D5=1,C3,IF(F5=1,C5," "))</f>
        <v>JJEF</v>
      </c>
      <c r="I4" s="241"/>
      <c r="L4" s="252" t="str">
        <f>IF(L5=1,J3,IF(N5=1,J5," "))</f>
        <v>Danny Morrison</v>
      </c>
      <c r="M4" s="253"/>
      <c r="N4" s="253"/>
      <c r="O4" s="39" t="str">
        <f>IF(L5=1,K3,IF(N5=1,K5," "))</f>
        <v>JJEF</v>
      </c>
      <c r="P4" s="28"/>
    </row>
    <row r="5" spans="1:16" ht="34.5" customHeight="1" x14ac:dyDescent="0.3">
      <c r="A5" s="241"/>
      <c r="B5" s="39" t="str">
        <f>Pools!D113</f>
        <v>Joe Lowe-Celaya</v>
      </c>
      <c r="C5" s="82" t="str">
        <f>Pools!E113</f>
        <v>JJEF</v>
      </c>
      <c r="D5" s="121"/>
      <c r="E5" s="33" t="s">
        <v>252</v>
      </c>
      <c r="F5" s="121">
        <v>1</v>
      </c>
      <c r="G5" s="207">
        <v>2</v>
      </c>
      <c r="I5" s="241"/>
      <c r="J5" s="39" t="str">
        <f>Pools!H113</f>
        <v>Danny Morrison</v>
      </c>
      <c r="K5" s="82" t="str">
        <f>Pools!I113</f>
        <v>JJEF</v>
      </c>
      <c r="L5" s="121"/>
      <c r="M5" s="33" t="s">
        <v>237</v>
      </c>
      <c r="N5" s="121">
        <v>1</v>
      </c>
      <c r="O5" s="207">
        <v>2</v>
      </c>
      <c r="P5" s="28"/>
    </row>
    <row r="6" spans="1:16" ht="34.5" customHeight="1" x14ac:dyDescent="0.3">
      <c r="A6" s="241"/>
      <c r="I6" s="241"/>
      <c r="P6" s="28"/>
    </row>
    <row r="7" spans="1:16" ht="34.5" customHeight="1" x14ac:dyDescent="0.3">
      <c r="A7" s="241"/>
      <c r="B7" s="39" t="str">
        <f>Pools!D114</f>
        <v>Chris Gonzalez</v>
      </c>
      <c r="C7" s="39" t="str">
        <f>Pools!E114</f>
        <v>CN</v>
      </c>
      <c r="I7" s="241"/>
      <c r="J7" s="39" t="str">
        <f>Pools!H114</f>
        <v>Thomas Kivlehan</v>
      </c>
      <c r="K7" s="39" t="str">
        <f>Pools!I114</f>
        <v>TZ</v>
      </c>
      <c r="P7" s="28"/>
    </row>
    <row r="8" spans="1:16" ht="34.5" customHeight="1" x14ac:dyDescent="0.3">
      <c r="A8" s="241"/>
      <c r="D8" s="252" t="str">
        <f>IF(D9=1,B7,IF(F9=1,B9," "))</f>
        <v>Chris Gonzalez</v>
      </c>
      <c r="E8" s="253"/>
      <c r="F8" s="253"/>
      <c r="G8" s="39" t="str">
        <f>IF(D9=1,C7,IF(F9=1,C9," "))</f>
        <v>CN</v>
      </c>
      <c r="I8" s="241"/>
      <c r="L8" s="252" t="str">
        <f>IF(L9=1,J7,IF(N9=1,J9," "))</f>
        <v>Thomas Kivlehan</v>
      </c>
      <c r="M8" s="253"/>
      <c r="N8" s="253"/>
      <c r="O8" s="39" t="str">
        <f>IF(L9=1,K7,IF(N9=1,K9," "))</f>
        <v>TZ</v>
      </c>
      <c r="P8" s="28"/>
    </row>
    <row r="9" spans="1:16" ht="34.5" customHeight="1" x14ac:dyDescent="0.3">
      <c r="A9" s="241"/>
      <c r="B9" s="39" t="str">
        <f>Pools!D115</f>
        <v>Daniel Holifield</v>
      </c>
      <c r="C9" s="82" t="str">
        <f>Pools!E115</f>
        <v>High</v>
      </c>
      <c r="D9" s="121">
        <v>1</v>
      </c>
      <c r="E9" s="33" t="s">
        <v>263</v>
      </c>
      <c r="F9" s="121"/>
      <c r="G9" s="207">
        <v>2</v>
      </c>
      <c r="I9" s="241"/>
      <c r="J9" s="39" t="str">
        <f>Pools!H115</f>
        <v>Fabricio Flores</v>
      </c>
      <c r="K9" s="82" t="str">
        <f>Pools!I115</f>
        <v>ER</v>
      </c>
      <c r="L9" s="121">
        <v>1</v>
      </c>
      <c r="M9" s="33" t="s">
        <v>265</v>
      </c>
      <c r="N9" s="121"/>
      <c r="O9" s="207">
        <v>2</v>
      </c>
      <c r="P9" s="28"/>
    </row>
    <row r="10" spans="1:16" ht="34.5" customHeight="1" x14ac:dyDescent="0.3">
      <c r="A10" s="241"/>
      <c r="I10" s="241"/>
      <c r="P10" s="28"/>
    </row>
    <row r="11" spans="1:16" ht="34.5" customHeight="1" x14ac:dyDescent="0.3">
      <c r="A11" s="241"/>
      <c r="B11" s="39" t="str">
        <f>Pools!D116</f>
        <v>Bojk Bojkaj</v>
      </c>
      <c r="C11" s="39" t="str">
        <f>Pools!E116</f>
        <v>RCK</v>
      </c>
      <c r="F11" s="121"/>
      <c r="I11" s="241"/>
      <c r="J11" s="39" t="str">
        <f>Pools!H116</f>
        <v>David Gonclaves</v>
      </c>
      <c r="K11" s="39" t="str">
        <f>Pools!I116</f>
        <v>Wash</v>
      </c>
      <c r="P11" s="28"/>
    </row>
    <row r="12" spans="1:16" ht="43.5" customHeight="1" x14ac:dyDescent="0.3">
      <c r="A12" s="241"/>
      <c r="D12" s="252" t="str">
        <f>IF(D13=1,B11,IF(F13=1,B13," "))</f>
        <v>Zein Badawy</v>
      </c>
      <c r="E12" s="253"/>
      <c r="F12" s="253"/>
      <c r="G12" s="39" t="str">
        <f>IF(D13=1,C11,IF(F13=1,C13," "))</f>
        <v>Wash</v>
      </c>
      <c r="I12" s="241"/>
      <c r="L12" s="252" t="str">
        <f>IF(L13=1,J11,IF(N13=1,J13," "))</f>
        <v>Nathaniel Swart</v>
      </c>
      <c r="M12" s="253"/>
      <c r="N12" s="253"/>
      <c r="O12" s="39" t="str">
        <f>IF(L13=1,K11,IF(N13=1,K13," "))</f>
        <v>High</v>
      </c>
      <c r="P12" s="28"/>
    </row>
    <row r="13" spans="1:16" ht="34.5" customHeight="1" x14ac:dyDescent="0.3">
      <c r="A13" s="241"/>
      <c r="B13" s="39" t="str">
        <f>Pools!D117</f>
        <v>Zein Badawy</v>
      </c>
      <c r="C13" s="82" t="str">
        <f>Pools!E117</f>
        <v>Wash</v>
      </c>
      <c r="D13" s="121"/>
      <c r="E13" s="33" t="s">
        <v>245</v>
      </c>
      <c r="F13" s="121">
        <v>1</v>
      </c>
      <c r="G13" s="207">
        <v>2</v>
      </c>
      <c r="I13" s="241"/>
      <c r="J13" s="39" t="str">
        <f>Pools!H117</f>
        <v>Nathaniel Swart</v>
      </c>
      <c r="K13" s="82" t="str">
        <f>Pools!I117</f>
        <v>High</v>
      </c>
      <c r="L13" s="121"/>
      <c r="M13" s="33" t="s">
        <v>264</v>
      </c>
      <c r="N13" s="121">
        <v>1</v>
      </c>
      <c r="O13" s="207">
        <v>0</v>
      </c>
      <c r="P13" s="28"/>
    </row>
    <row r="14" spans="1:16" ht="34.5" customHeight="1" thickBot="1" x14ac:dyDescent="0.75">
      <c r="A14" s="105"/>
      <c r="B14" s="85"/>
      <c r="C14" s="85"/>
      <c r="D14" s="122"/>
      <c r="E14" s="83"/>
      <c r="F14" s="122"/>
      <c r="G14" s="83"/>
      <c r="H14" s="83"/>
      <c r="I14" s="105"/>
      <c r="J14" s="85"/>
      <c r="K14" s="85"/>
      <c r="L14" s="123"/>
      <c r="M14" s="85"/>
      <c r="N14" s="123"/>
      <c r="O14" s="85"/>
      <c r="P14" s="28"/>
    </row>
    <row r="15" spans="1:16" ht="49.5" customHeight="1" x14ac:dyDescent="0.3">
      <c r="A15" s="241" t="s">
        <v>15</v>
      </c>
      <c r="B15" s="39" t="str">
        <f>Pools!D115</f>
        <v>Daniel Holifield</v>
      </c>
      <c r="C15" s="39" t="str">
        <f>Pools!E115</f>
        <v>High</v>
      </c>
      <c r="I15" s="241" t="s">
        <v>15</v>
      </c>
      <c r="J15" s="39" t="str">
        <f>Pools!H115</f>
        <v>Fabricio Flores</v>
      </c>
      <c r="K15" s="39" t="str">
        <f>Pools!I115</f>
        <v>ER</v>
      </c>
      <c r="P15" s="28"/>
    </row>
    <row r="16" spans="1:16" ht="33" customHeight="1" x14ac:dyDescent="0.3">
      <c r="A16" s="241"/>
      <c r="D16" s="252" t="str">
        <f>IF(D17=1,B15,IF(F17=1,B17," "))</f>
        <v>Daniel Holifield</v>
      </c>
      <c r="E16" s="253"/>
      <c r="F16" s="253"/>
      <c r="G16" s="39" t="str">
        <f>IF(D17=1,C15,IF(F17=1,C17," "))</f>
        <v>High</v>
      </c>
      <c r="I16" s="241"/>
      <c r="L16" s="252" t="str">
        <f>IF(L17=1,J15,IF(N17=1,J17," "))</f>
        <v>Fabricio Flores</v>
      </c>
      <c r="M16" s="253"/>
      <c r="N16" s="253"/>
      <c r="O16" s="39" t="str">
        <f>IF(L17=1,K15,IF(N17=1,K17," "))</f>
        <v>ER</v>
      </c>
      <c r="P16" s="28"/>
    </row>
    <row r="17" spans="1:16" ht="34.5" customHeight="1" x14ac:dyDescent="0.3">
      <c r="A17" s="241"/>
      <c r="B17" s="39" t="str">
        <f>Pools!D116</f>
        <v>Bojk Bojkaj</v>
      </c>
      <c r="C17" s="82" t="str">
        <f>Pools!E116</f>
        <v>RCK</v>
      </c>
      <c r="D17" s="121">
        <v>1</v>
      </c>
      <c r="E17" s="33" t="s">
        <v>249</v>
      </c>
      <c r="F17" s="121"/>
      <c r="G17" s="207"/>
      <c r="I17" s="241"/>
      <c r="J17" s="39" t="str">
        <f>Pools!H116</f>
        <v>David Gonclaves</v>
      </c>
      <c r="K17" s="82" t="str">
        <f>Pools!I116</f>
        <v>Wash</v>
      </c>
      <c r="L17" s="121">
        <v>1</v>
      </c>
      <c r="M17" s="33" t="s">
        <v>303</v>
      </c>
      <c r="N17" s="121"/>
      <c r="O17" s="207">
        <v>1</v>
      </c>
      <c r="P17" s="28"/>
    </row>
    <row r="18" spans="1:16" ht="34.5" customHeight="1" x14ac:dyDescent="0.3">
      <c r="A18" s="241"/>
      <c r="I18" s="241"/>
      <c r="P18" s="28"/>
    </row>
    <row r="19" spans="1:16" ht="34.5" customHeight="1" x14ac:dyDescent="0.3">
      <c r="A19" s="241"/>
      <c r="B19" s="39" t="str">
        <f>Pools!D112</f>
        <v>Chance Brightman</v>
      </c>
      <c r="C19" s="39" t="str">
        <f>Pools!E112</f>
        <v>Wash</v>
      </c>
      <c r="I19" s="241"/>
      <c r="J19" s="39" t="str">
        <f>Pools!H112</f>
        <v>Isaac Aguilar</v>
      </c>
      <c r="K19" s="39" t="str">
        <f>Pools!I112</f>
        <v>King</v>
      </c>
      <c r="P19" s="28"/>
    </row>
    <row r="20" spans="1:16" ht="32.25" customHeight="1" x14ac:dyDescent="0.3">
      <c r="A20" s="241"/>
      <c r="D20" s="252" t="str">
        <f>IF(D21=1,B19,IF(F21=1,B21," "))</f>
        <v>Chris Gonzalez</v>
      </c>
      <c r="E20" s="253"/>
      <c r="F20" s="253"/>
      <c r="G20" s="39" t="str">
        <f>IF(D21=1,C19,IF(F21=1,C21," "))</f>
        <v>CN</v>
      </c>
      <c r="I20" s="241"/>
      <c r="L20" s="252" t="str">
        <f>IF(L21=1,J19,IF(N21=1,J21," "))</f>
        <v>Thomas Kivlehan</v>
      </c>
      <c r="M20" s="253"/>
      <c r="N20" s="253"/>
      <c r="O20" s="39" t="str">
        <f>IF(L21=1,K19,IF(N21=1,K21," "))</f>
        <v>TZ</v>
      </c>
      <c r="P20" s="28"/>
    </row>
    <row r="21" spans="1:16" ht="34.5" customHeight="1" x14ac:dyDescent="0.3">
      <c r="A21" s="241"/>
      <c r="B21" s="39" t="str">
        <f>Pools!D114</f>
        <v>Chris Gonzalez</v>
      </c>
      <c r="C21" s="82" t="str">
        <f>Pools!E114</f>
        <v>CN</v>
      </c>
      <c r="D21" s="121"/>
      <c r="E21" s="33" t="s">
        <v>233</v>
      </c>
      <c r="F21" s="121">
        <v>1</v>
      </c>
      <c r="G21" s="207">
        <v>2</v>
      </c>
      <c r="I21" s="241"/>
      <c r="J21" s="39" t="str">
        <f>Pools!H114</f>
        <v>Thomas Kivlehan</v>
      </c>
      <c r="K21" s="82" t="str">
        <f>Pools!I114</f>
        <v>TZ</v>
      </c>
      <c r="L21" s="121"/>
      <c r="M21" s="33" t="s">
        <v>304</v>
      </c>
      <c r="N21" s="121">
        <v>1</v>
      </c>
      <c r="O21" s="207">
        <v>1.5</v>
      </c>
      <c r="P21" s="28"/>
    </row>
    <row r="22" spans="1:16" ht="30" customHeight="1" x14ac:dyDescent="0.3">
      <c r="A22" s="241"/>
      <c r="I22" s="241"/>
      <c r="P22" s="28"/>
    </row>
    <row r="23" spans="1:16" ht="27.75" customHeight="1" x14ac:dyDescent="0.3">
      <c r="A23" s="241"/>
      <c r="B23" s="39" t="str">
        <f>Pools!D113</f>
        <v>Joe Lowe-Celaya</v>
      </c>
      <c r="C23" s="39" t="str">
        <f>Pools!E113</f>
        <v>JJEF</v>
      </c>
      <c r="I23" s="241"/>
      <c r="J23" s="39" t="str">
        <f>Pools!H113</f>
        <v>Danny Morrison</v>
      </c>
      <c r="K23" s="39" t="str">
        <f>Pools!I113</f>
        <v>JJEF</v>
      </c>
      <c r="P23" s="28"/>
    </row>
    <row r="24" spans="1:16" ht="31.5" customHeight="1" x14ac:dyDescent="0.3">
      <c r="A24" s="241"/>
      <c r="D24" s="252" t="str">
        <f>IF(D25=1,B23,IF(F25=1,B25," "))</f>
        <v>Zein Badawy</v>
      </c>
      <c r="E24" s="253"/>
      <c r="F24" s="253"/>
      <c r="G24" s="39" t="str">
        <f>IF(D25=1,C23,IF(F25=1,C25," "))</f>
        <v>Wash</v>
      </c>
      <c r="I24" s="241"/>
      <c r="L24" s="252" t="str">
        <f>IF(L25=1,J23,IF(N25=1,J25," "))</f>
        <v>Danny Morrison</v>
      </c>
      <c r="M24" s="253"/>
      <c r="N24" s="253"/>
      <c r="O24" s="39" t="str">
        <f>IF(L25=1,K23,IF(N25=1,K25," "))</f>
        <v>JJEF</v>
      </c>
      <c r="P24" s="28"/>
    </row>
    <row r="25" spans="1:16" ht="30" customHeight="1" x14ac:dyDescent="0.3">
      <c r="A25" s="241"/>
      <c r="B25" s="39" t="str">
        <f>Pools!D117</f>
        <v>Zein Badawy</v>
      </c>
      <c r="C25" s="82" t="str">
        <f>Pools!E117</f>
        <v>Wash</v>
      </c>
      <c r="D25" s="121"/>
      <c r="E25" s="33" t="s">
        <v>256</v>
      </c>
      <c r="F25" s="121">
        <v>1</v>
      </c>
      <c r="G25" s="207">
        <v>2</v>
      </c>
      <c r="I25" s="241"/>
      <c r="J25" s="39" t="str">
        <f>Pools!H117</f>
        <v>Nathaniel Swart</v>
      </c>
      <c r="K25" s="82" t="str">
        <f>Pools!I117</f>
        <v>High</v>
      </c>
      <c r="L25" s="121">
        <v>1</v>
      </c>
      <c r="M25" s="33" t="s">
        <v>228</v>
      </c>
      <c r="N25" s="121"/>
      <c r="O25" s="207"/>
      <c r="P25" s="28"/>
    </row>
    <row r="26" spans="1:16" ht="19.5" customHeight="1" thickBot="1" x14ac:dyDescent="0.75">
      <c r="A26" s="105"/>
      <c r="B26" s="83"/>
      <c r="C26" s="83"/>
      <c r="D26" s="122"/>
      <c r="E26" s="83"/>
      <c r="F26" s="122"/>
      <c r="G26" s="83"/>
      <c r="H26" s="83"/>
      <c r="I26" s="105"/>
      <c r="J26" s="83"/>
      <c r="K26" s="83"/>
      <c r="L26" s="122"/>
      <c r="M26" s="83"/>
      <c r="N26" s="122"/>
      <c r="O26" s="83"/>
      <c r="P26" s="28"/>
    </row>
    <row r="27" spans="1:16" ht="27.75" customHeight="1" x14ac:dyDescent="0.3">
      <c r="A27" s="240" t="s">
        <v>16</v>
      </c>
      <c r="B27" s="39" t="str">
        <f>Pools!D115</f>
        <v>Daniel Holifield</v>
      </c>
      <c r="C27" s="39" t="str">
        <f>Pools!E115</f>
        <v>High</v>
      </c>
      <c r="I27" s="240" t="s">
        <v>16</v>
      </c>
      <c r="J27" s="39" t="str">
        <f>Pools!H115</f>
        <v>Fabricio Flores</v>
      </c>
      <c r="K27" s="39" t="str">
        <f>Pools!I115</f>
        <v>ER</v>
      </c>
      <c r="P27" s="28"/>
    </row>
    <row r="28" spans="1:16" ht="27.75" customHeight="1" x14ac:dyDescent="0.3">
      <c r="A28" s="241"/>
      <c r="D28" s="252" t="str">
        <f>IF(D29=1,B27,IF(F29=1,B29," "))</f>
        <v>Zein Badawy</v>
      </c>
      <c r="E28" s="253"/>
      <c r="F28" s="253"/>
      <c r="G28" s="39" t="str">
        <f>IF(D29=1,C27,IF(F29=1,C29," "))</f>
        <v>Wash</v>
      </c>
      <c r="I28" s="241"/>
      <c r="L28" s="252" t="str">
        <f>IF(L29=1,J27,IF(N29=1,J29," "))</f>
        <v>Fabricio Flores</v>
      </c>
      <c r="M28" s="253"/>
      <c r="N28" s="253"/>
      <c r="O28" s="39" t="str">
        <f>IF(L29=1,K27,IF(N29=1,K29," "))</f>
        <v>ER</v>
      </c>
      <c r="P28" s="28"/>
    </row>
    <row r="29" spans="1:16" ht="30" customHeight="1" x14ac:dyDescent="0.3">
      <c r="A29" s="241"/>
      <c r="B29" s="39" t="str">
        <f>Pools!D117</f>
        <v>Zein Badawy</v>
      </c>
      <c r="C29" s="82" t="str">
        <f>Pools!E117</f>
        <v>Wash</v>
      </c>
      <c r="D29" s="121"/>
      <c r="E29" s="33" t="s">
        <v>219</v>
      </c>
      <c r="F29" s="121">
        <v>1</v>
      </c>
      <c r="G29" s="207">
        <v>1.5</v>
      </c>
      <c r="I29" s="241"/>
      <c r="J29" s="39" t="str">
        <f>Pools!H117</f>
        <v>Nathaniel Swart</v>
      </c>
      <c r="K29" s="82" t="str">
        <f>Pools!I117</f>
        <v>High</v>
      </c>
      <c r="L29" s="121">
        <v>1</v>
      </c>
      <c r="M29" s="33" t="s">
        <v>339</v>
      </c>
      <c r="N29" s="121"/>
      <c r="O29" s="207">
        <v>1.5</v>
      </c>
      <c r="P29" s="28"/>
    </row>
    <row r="30" spans="1:16" ht="30" customHeight="1" x14ac:dyDescent="0.3">
      <c r="A30" s="241"/>
      <c r="C30" s="101"/>
      <c r="I30" s="241"/>
      <c r="P30" s="28"/>
    </row>
    <row r="31" spans="1:16" ht="27.75" customHeight="1" x14ac:dyDescent="0.3">
      <c r="A31" s="241"/>
      <c r="B31" s="39" t="str">
        <f>Pools!D112</f>
        <v>Chance Brightman</v>
      </c>
      <c r="C31" s="39" t="str">
        <f>Pools!E112</f>
        <v>Wash</v>
      </c>
      <c r="I31" s="241"/>
      <c r="J31" s="39" t="str">
        <f>Pools!H112</f>
        <v>Isaac Aguilar</v>
      </c>
      <c r="K31" s="39" t="str">
        <f>Pools!I112</f>
        <v>King</v>
      </c>
      <c r="P31" s="28"/>
    </row>
    <row r="32" spans="1:16" ht="30" customHeight="1" x14ac:dyDescent="0.3">
      <c r="A32" s="241"/>
      <c r="D32" s="252" t="str">
        <f>IF(D33=1,B31,IF(F33=1,B33," "))</f>
        <v>Bojk Bojkaj</v>
      </c>
      <c r="E32" s="253"/>
      <c r="F32" s="253"/>
      <c r="G32" s="39" t="str">
        <f>IF(D33=1,C31,IF(F33=1,C33," "))</f>
        <v>RCK</v>
      </c>
      <c r="I32" s="241"/>
      <c r="L32" s="252" t="str">
        <f>IF(L33=1,J31,IF(N33=1,J33," "))</f>
        <v>Isaac Aguilar</v>
      </c>
      <c r="M32" s="253"/>
      <c r="N32" s="253"/>
      <c r="O32" s="39" t="str">
        <f>IF(L33=1,K31,IF(N33=1,K33," "))</f>
        <v>King</v>
      </c>
      <c r="P32" s="28"/>
    </row>
    <row r="33" spans="1:16" ht="30" customHeight="1" x14ac:dyDescent="0.3">
      <c r="A33" s="241"/>
      <c r="B33" s="39" t="str">
        <f>Pools!D116</f>
        <v>Bojk Bojkaj</v>
      </c>
      <c r="C33" s="82" t="str">
        <f>Pools!E116</f>
        <v>RCK</v>
      </c>
      <c r="D33" s="121"/>
      <c r="E33" s="33" t="s">
        <v>337</v>
      </c>
      <c r="F33" s="121">
        <v>1</v>
      </c>
      <c r="G33" s="207">
        <v>2</v>
      </c>
      <c r="I33" s="241"/>
      <c r="J33" s="39" t="str">
        <f>Pools!H116</f>
        <v>David Gonclaves</v>
      </c>
      <c r="K33" s="82" t="str">
        <f>Pools!I116</f>
        <v>Wash</v>
      </c>
      <c r="L33" s="121">
        <v>1</v>
      </c>
      <c r="M33" s="33" t="s">
        <v>338</v>
      </c>
      <c r="N33" s="121"/>
      <c r="O33" s="207">
        <v>2</v>
      </c>
      <c r="P33" s="28"/>
    </row>
    <row r="34" spans="1:16" ht="30" customHeight="1" x14ac:dyDescent="0.3">
      <c r="A34" s="241"/>
      <c r="I34" s="241"/>
      <c r="P34" s="28"/>
    </row>
    <row r="35" spans="1:16" ht="27.75" customHeight="1" x14ac:dyDescent="0.3">
      <c r="A35" s="241"/>
      <c r="B35" s="39" t="str">
        <f>Pools!D113</f>
        <v>Joe Lowe-Celaya</v>
      </c>
      <c r="C35" s="39" t="str">
        <f>Pools!E113</f>
        <v>JJEF</v>
      </c>
      <c r="I35" s="241"/>
      <c r="J35" s="39" t="str">
        <f>Pools!H113</f>
        <v>Danny Morrison</v>
      </c>
      <c r="K35" s="39" t="str">
        <f>Pools!I113</f>
        <v>JJEF</v>
      </c>
      <c r="P35" s="28"/>
    </row>
    <row r="36" spans="1:16" ht="28.5" customHeight="1" x14ac:dyDescent="0.3">
      <c r="A36" s="241"/>
      <c r="D36" s="252" t="str">
        <f>IF(D37=1,B35,IF(F37=1,B37," "))</f>
        <v>Chris Gonzalez</v>
      </c>
      <c r="E36" s="253"/>
      <c r="F36" s="253"/>
      <c r="G36" s="93" t="str">
        <f>IF(D37=1,C35,IF(F37=1,C37," "))</f>
        <v>CN</v>
      </c>
      <c r="H36" s="191"/>
      <c r="I36" s="241"/>
      <c r="L36" s="252" t="str">
        <f>IF(L37=1,J35,IF(N37=1,J37," "))</f>
        <v>Danny Morrison</v>
      </c>
      <c r="M36" s="253"/>
      <c r="N36" s="253"/>
      <c r="O36" s="39" t="str">
        <f>IF(L37=1,K35,IF(N37=1,K37," "))</f>
        <v>JJEF</v>
      </c>
      <c r="P36" s="28"/>
    </row>
    <row r="37" spans="1:16" ht="28.5" customHeight="1" x14ac:dyDescent="0.3">
      <c r="A37" s="241"/>
      <c r="B37" s="39" t="str">
        <f>Pools!D114</f>
        <v>Chris Gonzalez</v>
      </c>
      <c r="C37" s="82" t="str">
        <f>Pools!E114</f>
        <v>CN</v>
      </c>
      <c r="D37" s="121"/>
      <c r="E37" s="33" t="s">
        <v>336</v>
      </c>
      <c r="F37" s="121">
        <v>1</v>
      </c>
      <c r="G37" s="207">
        <v>0</v>
      </c>
      <c r="I37" s="241"/>
      <c r="J37" s="39" t="str">
        <f>Pools!H114</f>
        <v>Thomas Kivlehan</v>
      </c>
      <c r="K37" s="82" t="str">
        <f>Pools!I114</f>
        <v>TZ</v>
      </c>
      <c r="L37" s="121">
        <v>1</v>
      </c>
      <c r="M37" s="33" t="s">
        <v>225</v>
      </c>
      <c r="N37" s="121"/>
      <c r="O37" s="207">
        <v>2</v>
      </c>
      <c r="P37" s="28"/>
    </row>
    <row r="38" spans="1:16" ht="34.5" customHeight="1" thickBot="1" x14ac:dyDescent="0.35">
      <c r="A38" s="242"/>
      <c r="B38" s="83"/>
      <c r="C38" s="83"/>
      <c r="D38" s="122"/>
      <c r="E38" s="83"/>
      <c r="F38" s="122"/>
      <c r="G38" s="83"/>
      <c r="H38" s="83"/>
      <c r="I38" s="242"/>
      <c r="J38" s="83"/>
      <c r="K38" s="83"/>
      <c r="L38" s="122"/>
      <c r="M38" s="83"/>
      <c r="N38" s="122"/>
      <c r="O38" s="83"/>
      <c r="P38" s="28"/>
    </row>
    <row r="39" spans="1:16" ht="33" customHeight="1" x14ac:dyDescent="0.3">
      <c r="A39" s="240" t="s">
        <v>17</v>
      </c>
      <c r="B39" s="39" t="str">
        <f>Pools!D114</f>
        <v>Chris Gonzalez</v>
      </c>
      <c r="C39" s="39" t="str">
        <f>Pools!E114</f>
        <v>CN</v>
      </c>
      <c r="I39" s="240" t="s">
        <v>17</v>
      </c>
      <c r="J39" s="39" t="str">
        <f>Pools!H114</f>
        <v>Thomas Kivlehan</v>
      </c>
      <c r="K39" s="39" t="str">
        <f>Pools!I114</f>
        <v>TZ</v>
      </c>
      <c r="P39" s="28"/>
    </row>
    <row r="40" spans="1:16" ht="25.5" customHeight="1" x14ac:dyDescent="0.3">
      <c r="A40" s="241"/>
      <c r="C40" s="81"/>
      <c r="D40" s="253" t="str">
        <f>IF(D41=1,B39,IF(F41=1,B41," "))</f>
        <v>Bojk Bojkaj</v>
      </c>
      <c r="E40" s="253"/>
      <c r="F40" s="253"/>
      <c r="G40" s="39" t="str">
        <f>IF(D41=1,C39,IF(F41=1,C41," "))</f>
        <v>RCK</v>
      </c>
      <c r="I40" s="241"/>
      <c r="L40" s="252" t="str">
        <f>IF(L41=1,J39,IF(N41=1,J41," "))</f>
        <v>Thomas Kivlehan</v>
      </c>
      <c r="M40" s="253"/>
      <c r="N40" s="253"/>
      <c r="O40" s="39" t="str">
        <f>IF(L41=1,K39,IF(N41=1,K41," "))</f>
        <v>TZ</v>
      </c>
      <c r="P40" s="28"/>
    </row>
    <row r="41" spans="1:16" ht="25.5" customHeight="1" x14ac:dyDescent="0.3">
      <c r="A41" s="241"/>
      <c r="B41" s="39" t="str">
        <f>Pools!D116</f>
        <v>Bojk Bojkaj</v>
      </c>
      <c r="C41" s="82" t="str">
        <f>Pools!E116</f>
        <v>RCK</v>
      </c>
      <c r="D41" s="121"/>
      <c r="E41" s="33" t="s">
        <v>366</v>
      </c>
      <c r="F41" s="121">
        <v>1</v>
      </c>
      <c r="G41" s="207">
        <v>2</v>
      </c>
      <c r="I41" s="241"/>
      <c r="J41" s="39" t="str">
        <f>Pools!H116</f>
        <v>David Gonclaves</v>
      </c>
      <c r="K41" s="82" t="str">
        <f>Pools!I116</f>
        <v>Wash</v>
      </c>
      <c r="L41" s="121">
        <v>1</v>
      </c>
      <c r="M41" s="33" t="s">
        <v>365</v>
      </c>
      <c r="N41" s="121"/>
      <c r="O41" s="207">
        <v>2</v>
      </c>
      <c r="P41" s="28"/>
    </row>
    <row r="42" spans="1:16" ht="25.5" customHeight="1" x14ac:dyDescent="0.3">
      <c r="A42" s="241"/>
      <c r="I42" s="241"/>
      <c r="P42" s="28"/>
    </row>
    <row r="43" spans="1:16" ht="25.5" customHeight="1" x14ac:dyDescent="0.3">
      <c r="A43" s="241"/>
      <c r="B43" s="39" t="str">
        <f>Pools!D113</f>
        <v>Joe Lowe-Celaya</v>
      </c>
      <c r="C43" s="39" t="str">
        <f>Pools!E113</f>
        <v>JJEF</v>
      </c>
      <c r="I43" s="241"/>
      <c r="J43" s="39" t="str">
        <f>Pools!H113</f>
        <v>Danny Morrison</v>
      </c>
      <c r="K43" s="39" t="str">
        <f>Pools!I113</f>
        <v>JJEF</v>
      </c>
      <c r="P43" s="28"/>
    </row>
    <row r="44" spans="1:16" ht="25.5" customHeight="1" x14ac:dyDescent="0.3">
      <c r="A44" s="241"/>
      <c r="C44" s="81"/>
      <c r="D44" s="253" t="str">
        <f>IF(D45=1,B43,IF(F45=1,B45," "))</f>
        <v>Joe Lowe-Celaya</v>
      </c>
      <c r="E44" s="253"/>
      <c r="F44" s="253"/>
      <c r="G44" s="39" t="str">
        <f>IF(D45=1,C43,IF(F45=1,C45," "))</f>
        <v>JJEF</v>
      </c>
      <c r="I44" s="241"/>
      <c r="L44" s="252" t="str">
        <f>IF(L45=1,J43,IF(N45=1,J45," "))</f>
        <v>Danny Morrison</v>
      </c>
      <c r="M44" s="253"/>
      <c r="N44" s="253"/>
      <c r="O44" s="39" t="str">
        <f>IF(L45=1,K43,IF(N45=1,K45," "))</f>
        <v>JJEF</v>
      </c>
      <c r="P44" s="28"/>
    </row>
    <row r="45" spans="1:16" ht="25.5" customHeight="1" x14ac:dyDescent="0.3">
      <c r="A45" s="241"/>
      <c r="B45" s="39" t="str">
        <f>Pools!D115</f>
        <v>Daniel Holifield</v>
      </c>
      <c r="C45" s="82" t="str">
        <f>Pools!E115</f>
        <v>High</v>
      </c>
      <c r="D45" s="121">
        <v>1</v>
      </c>
      <c r="E45" s="33" t="s">
        <v>364</v>
      </c>
      <c r="F45" s="121"/>
      <c r="G45" s="207">
        <v>2</v>
      </c>
      <c r="I45" s="241"/>
      <c r="J45" s="39" t="str">
        <f>Pools!H115</f>
        <v>Fabricio Flores</v>
      </c>
      <c r="K45" s="82" t="str">
        <f>Pools!I115</f>
        <v>ER</v>
      </c>
      <c r="L45" s="121">
        <v>1</v>
      </c>
      <c r="M45" s="33" t="s">
        <v>297</v>
      </c>
      <c r="N45" s="121"/>
      <c r="O45" s="207">
        <v>2</v>
      </c>
      <c r="P45" s="28"/>
    </row>
    <row r="46" spans="1:16" ht="25.5" customHeight="1" x14ac:dyDescent="0.3">
      <c r="A46" s="241"/>
      <c r="I46" s="241"/>
      <c r="P46" s="28"/>
    </row>
    <row r="47" spans="1:16" ht="25.5" customHeight="1" x14ac:dyDescent="0.3">
      <c r="A47" s="241"/>
      <c r="B47" s="39" t="str">
        <f>Pools!D112</f>
        <v>Chance Brightman</v>
      </c>
      <c r="C47" s="39" t="str">
        <f>Pools!E112</f>
        <v>Wash</v>
      </c>
      <c r="I47" s="241"/>
      <c r="J47" s="39" t="str">
        <f>Pools!H112</f>
        <v>Isaac Aguilar</v>
      </c>
      <c r="K47" s="39" t="str">
        <f>Pools!I112</f>
        <v>King</v>
      </c>
      <c r="P47" s="28"/>
    </row>
    <row r="48" spans="1:16" ht="25.5" customHeight="1" x14ac:dyDescent="0.3">
      <c r="A48" s="241"/>
      <c r="C48" s="81"/>
      <c r="D48" s="253" t="str">
        <f>IF(D49=1,B47,IF(F49=1,B49," "))</f>
        <v>Zein Badawy</v>
      </c>
      <c r="E48" s="253"/>
      <c r="F48" s="253"/>
      <c r="G48" s="39" t="str">
        <f>IF(D49=1,C47,IF(F49=1,C49," "))</f>
        <v>Wash</v>
      </c>
      <c r="I48" s="241"/>
      <c r="L48" s="252" t="str">
        <f>IF(L49=1,J47,IF(N49=1,J49," "))</f>
        <v>Nathaniel Swart</v>
      </c>
      <c r="M48" s="253"/>
      <c r="N48" s="253"/>
      <c r="O48" s="39" t="str">
        <f>IF(L49=1,K47,IF(N49=1,K49," "))</f>
        <v>High</v>
      </c>
      <c r="P48" s="28"/>
    </row>
    <row r="49" spans="1:16" ht="25.5" customHeight="1" x14ac:dyDescent="0.3">
      <c r="A49" s="241"/>
      <c r="B49" s="39" t="str">
        <f>Pools!D117</f>
        <v>Zein Badawy</v>
      </c>
      <c r="C49" s="82" t="str">
        <f>Pools!E117</f>
        <v>Wash</v>
      </c>
      <c r="D49" s="121"/>
      <c r="E49" s="33" t="s">
        <v>267</v>
      </c>
      <c r="F49" s="121">
        <v>1</v>
      </c>
      <c r="G49" s="207">
        <v>2</v>
      </c>
      <c r="I49" s="241"/>
      <c r="J49" s="39" t="str">
        <f>Pools!H117</f>
        <v>Nathaniel Swart</v>
      </c>
      <c r="K49" s="82" t="str">
        <f>Pools!I117</f>
        <v>High</v>
      </c>
      <c r="L49" s="121"/>
      <c r="M49" s="33" t="s">
        <v>367</v>
      </c>
      <c r="N49" s="121">
        <v>1</v>
      </c>
      <c r="O49" s="207">
        <v>2</v>
      </c>
      <c r="P49" s="28"/>
    </row>
    <row r="50" spans="1:16" ht="38.25" customHeight="1" thickBot="1" x14ac:dyDescent="0.35">
      <c r="A50" s="242"/>
      <c r="B50" s="83"/>
      <c r="C50" s="83"/>
      <c r="D50" s="122"/>
      <c r="E50" s="83"/>
      <c r="F50" s="122"/>
      <c r="G50" s="83"/>
      <c r="H50" s="83"/>
      <c r="I50" s="242"/>
      <c r="J50" s="83"/>
      <c r="K50" s="83"/>
      <c r="L50" s="122"/>
      <c r="M50" s="83"/>
      <c r="N50" s="122"/>
      <c r="O50" s="83"/>
      <c r="P50" s="28"/>
    </row>
    <row r="51" spans="1:16" ht="27.75" customHeight="1" x14ac:dyDescent="0.3">
      <c r="A51" s="240" t="s">
        <v>18</v>
      </c>
      <c r="B51" s="39" t="str">
        <f>Pools!D113</f>
        <v>Joe Lowe-Celaya</v>
      </c>
      <c r="C51" s="39" t="str">
        <f>Pools!E113</f>
        <v>JJEF</v>
      </c>
      <c r="I51" s="240" t="s">
        <v>18</v>
      </c>
      <c r="J51" s="39" t="str">
        <f>Pools!H113</f>
        <v>Danny Morrison</v>
      </c>
      <c r="K51" s="39" t="str">
        <f>Pools!I113</f>
        <v>JJEF</v>
      </c>
      <c r="P51" s="28"/>
    </row>
    <row r="52" spans="1:16" ht="32.25" customHeight="1" x14ac:dyDescent="0.3">
      <c r="A52" s="241"/>
      <c r="C52" s="81"/>
      <c r="D52" s="252" t="str">
        <f>IF(D53=1,B51,IF(F53=1,B53," "))</f>
        <v>Bojk Bojkaj</v>
      </c>
      <c r="E52" s="253"/>
      <c r="F52" s="253"/>
      <c r="G52" s="39" t="str">
        <f>IF(D53=1,C51,IF(F53=1,C53," "))</f>
        <v>RCK</v>
      </c>
      <c r="I52" s="241"/>
      <c r="L52" s="252" t="str">
        <f>IF(L53=1,J51,IF(N53=1,J53," "))</f>
        <v>Danny Morrison</v>
      </c>
      <c r="M52" s="253"/>
      <c r="N52" s="253"/>
      <c r="O52" s="39" t="str">
        <f>IF(L53=1,K51,IF(N53=1,K53," "))</f>
        <v>JJEF</v>
      </c>
      <c r="P52" s="28"/>
    </row>
    <row r="53" spans="1:16" ht="30" customHeight="1" x14ac:dyDescent="0.3">
      <c r="A53" s="241"/>
      <c r="B53" s="39" t="str">
        <f>Pools!D116</f>
        <v>Bojk Bojkaj</v>
      </c>
      <c r="C53" s="82" t="str">
        <f>Pools!E116</f>
        <v>RCK</v>
      </c>
      <c r="D53" s="121"/>
      <c r="E53" s="33" t="s">
        <v>387</v>
      </c>
      <c r="F53" s="121">
        <v>1</v>
      </c>
      <c r="G53" s="207">
        <v>1</v>
      </c>
      <c r="I53" s="241"/>
      <c r="J53" s="39" t="str">
        <f>Pools!H116</f>
        <v>David Gonclaves</v>
      </c>
      <c r="K53" s="82" t="str">
        <f>Pools!I116</f>
        <v>Wash</v>
      </c>
      <c r="L53" s="121">
        <v>1</v>
      </c>
      <c r="M53" s="33" t="s">
        <v>386</v>
      </c>
      <c r="N53" s="121"/>
      <c r="O53" s="207">
        <v>2</v>
      </c>
      <c r="P53" s="28"/>
    </row>
    <row r="54" spans="1:16" ht="30" customHeight="1" x14ac:dyDescent="0.3">
      <c r="A54" s="241"/>
      <c r="I54" s="241"/>
      <c r="P54" s="28"/>
    </row>
    <row r="55" spans="1:16" ht="27.75" customHeight="1" x14ac:dyDescent="0.3">
      <c r="A55" s="241"/>
      <c r="B55" s="39" t="str">
        <f>Pools!D114</f>
        <v>Chris Gonzalez</v>
      </c>
      <c r="C55" s="39" t="str">
        <f>Pools!E114</f>
        <v>CN</v>
      </c>
      <c r="I55" s="241"/>
      <c r="J55" s="39" t="str">
        <f>Pools!H114</f>
        <v>Thomas Kivlehan</v>
      </c>
      <c r="K55" s="39" t="str">
        <f>Pools!I114</f>
        <v>TZ</v>
      </c>
      <c r="P55" s="28"/>
    </row>
    <row r="56" spans="1:16" ht="30" customHeight="1" x14ac:dyDescent="0.3">
      <c r="A56" s="241"/>
      <c r="C56" s="81"/>
      <c r="D56" s="253" t="str">
        <f>IF(D57=1,B55,IF(F57=1,B57," "))</f>
        <v>Zein Badawy</v>
      </c>
      <c r="E56" s="253"/>
      <c r="F56" s="253"/>
      <c r="G56" s="39" t="str">
        <f>IF(D57=1,C55,IF(F57=1,C57," "))</f>
        <v>Wash</v>
      </c>
      <c r="I56" s="241"/>
      <c r="K56" s="81"/>
      <c r="L56" s="252" t="str">
        <f>IF(L57=1,J55,IF(N57=1,J57," "))</f>
        <v>Thomas Kivlehan</v>
      </c>
      <c r="M56" s="253"/>
      <c r="N56" s="253"/>
      <c r="O56" s="39" t="str">
        <f>IF(L57=1,K55,IF(N57=1,K57," "))</f>
        <v>TZ</v>
      </c>
      <c r="P56" s="28"/>
    </row>
    <row r="57" spans="1:16" ht="30" customHeight="1" x14ac:dyDescent="0.3">
      <c r="A57" s="241"/>
      <c r="B57" s="39" t="str">
        <f>Pools!D117</f>
        <v>Zein Badawy</v>
      </c>
      <c r="C57" s="82" t="str">
        <f>Pools!E117</f>
        <v>Wash</v>
      </c>
      <c r="D57" s="121"/>
      <c r="E57" s="33" t="s">
        <v>385</v>
      </c>
      <c r="F57" s="121">
        <v>1</v>
      </c>
      <c r="G57" s="207">
        <v>2</v>
      </c>
      <c r="I57" s="241"/>
      <c r="J57" s="39" t="str">
        <f>Pools!H117</f>
        <v>Nathaniel Swart</v>
      </c>
      <c r="K57" s="82" t="str">
        <f>Pools!I117</f>
        <v>High</v>
      </c>
      <c r="L57" s="121">
        <v>1</v>
      </c>
      <c r="M57" s="33" t="s">
        <v>300</v>
      </c>
      <c r="N57" s="121"/>
      <c r="O57" s="207">
        <v>2</v>
      </c>
      <c r="P57" s="28"/>
    </row>
    <row r="58" spans="1:16" ht="30" customHeight="1" x14ac:dyDescent="0.3">
      <c r="A58" s="241"/>
      <c r="I58" s="241"/>
      <c r="P58" s="28"/>
    </row>
    <row r="59" spans="1:16" ht="27.75" customHeight="1" x14ac:dyDescent="0.3">
      <c r="A59" s="241"/>
      <c r="B59" s="39" t="str">
        <f>Pools!D112</f>
        <v>Chance Brightman</v>
      </c>
      <c r="C59" s="39" t="str">
        <f>Pools!E112</f>
        <v>Wash</v>
      </c>
      <c r="I59" s="241"/>
      <c r="J59" s="39" t="str">
        <f>Pools!H112</f>
        <v>Isaac Aguilar</v>
      </c>
      <c r="K59" s="39" t="str">
        <f>Pools!I112</f>
        <v>King</v>
      </c>
      <c r="P59" s="28"/>
    </row>
    <row r="60" spans="1:16" ht="30" customHeight="1" x14ac:dyDescent="0.3">
      <c r="A60" s="241"/>
      <c r="C60" s="81"/>
      <c r="D60" s="253" t="str">
        <f>IF(D61=1,B59,IF(F61=1,B61," "))</f>
        <v>Daniel Holifield</v>
      </c>
      <c r="E60" s="253"/>
      <c r="F60" s="253"/>
      <c r="G60" s="39" t="str">
        <f>IF(D61=1,C59,IF(F61=1,C61," "))</f>
        <v>High</v>
      </c>
      <c r="I60" s="241"/>
      <c r="K60" s="81"/>
      <c r="L60" s="253" t="str">
        <f>IF(L61=1,J59,IF(N61=1,J61," "))</f>
        <v>Fabricio Flores</v>
      </c>
      <c r="M60" s="253"/>
      <c r="N60" s="253"/>
      <c r="O60" s="39" t="str">
        <f>IF(L61=1,K59,IF(N61=1,K61," "))</f>
        <v>ER</v>
      </c>
      <c r="P60" s="28"/>
    </row>
    <row r="61" spans="1:16" ht="30" customHeight="1" x14ac:dyDescent="0.3">
      <c r="A61" s="241"/>
      <c r="B61" s="39" t="str">
        <f>Pools!D115</f>
        <v>Daniel Holifield</v>
      </c>
      <c r="C61" s="82" t="str">
        <f>Pools!E115</f>
        <v>High</v>
      </c>
      <c r="D61" s="121"/>
      <c r="E61" s="33" t="s">
        <v>376</v>
      </c>
      <c r="F61" s="121">
        <v>1</v>
      </c>
      <c r="G61" s="207">
        <v>2</v>
      </c>
      <c r="I61" s="241"/>
      <c r="J61" s="39" t="str">
        <f>Pools!H115</f>
        <v>Fabricio Flores</v>
      </c>
      <c r="K61" s="82" t="str">
        <f>Pools!I115</f>
        <v>ER</v>
      </c>
      <c r="L61" s="121"/>
      <c r="M61" s="33" t="s">
        <v>388</v>
      </c>
      <c r="N61" s="121">
        <v>1</v>
      </c>
      <c r="O61" s="207">
        <v>0</v>
      </c>
      <c r="P61" s="28"/>
    </row>
    <row r="62" spans="1:16" ht="44.25" customHeight="1" thickBot="1" x14ac:dyDescent="0.35">
      <c r="A62" s="242"/>
      <c r="B62" s="83"/>
      <c r="C62" s="83"/>
      <c r="D62" s="122"/>
      <c r="E62" s="83"/>
      <c r="F62" s="122"/>
      <c r="G62" s="83"/>
      <c r="H62" s="83"/>
      <c r="I62" s="242"/>
      <c r="J62" s="83"/>
      <c r="K62" s="83"/>
      <c r="L62" s="122"/>
      <c r="M62" s="83"/>
      <c r="N62" s="122"/>
      <c r="O62" s="83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9" t="s">
        <v>49</v>
      </c>
      <c r="E63" s="45" t="s">
        <v>50</v>
      </c>
      <c r="F63" s="119" t="s">
        <v>51</v>
      </c>
      <c r="G63" s="45" t="s">
        <v>47</v>
      </c>
      <c r="H63" s="45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3">
      <c r="A64" s="167"/>
      <c r="B64" s="162" t="str">
        <f>Pools!D117</f>
        <v>Zein Badawy</v>
      </c>
      <c r="C64" s="162" t="str">
        <f>Pools!E117</f>
        <v>Wash</v>
      </c>
      <c r="D64" s="162">
        <f t="shared" ref="D64:D69" si="0">IF(B64=0," ",COUNTIF($D$4:$D$13,B64)+COUNTIF($D$16:$D$25,B64)+COUNTIF($D$28:$D$37,B64)+COUNTIF($D$40:$D$49,B64)+COUNTIF($D$52:$D$61,B64))</f>
        <v>5</v>
      </c>
      <c r="E64" s="163" t="s">
        <v>50</v>
      </c>
      <c r="F64" s="162">
        <f t="shared" ref="F64:F69" si="1">IF(B64=0," ",COUNTA($B$51:$B$61)-1-COUNTIF($B$51:$B$61,0)-D64)</f>
        <v>0</v>
      </c>
      <c r="G64" s="177">
        <v>1</v>
      </c>
      <c r="H64" s="193"/>
      <c r="I64" s="167"/>
      <c r="J64" s="162" t="str">
        <f>Pools!H113</f>
        <v>Danny Morrison</v>
      </c>
      <c r="K64" s="162" t="str">
        <f>Pools!I113</f>
        <v>JJEF</v>
      </c>
      <c r="L64" s="162">
        <f t="shared" ref="L64:L69" si="2">IF(J64=0," ",COUNTIF($L$4:$L$13,J64)+COUNTIF($L$16:$L$25,J64)+COUNTIF($L$28:$L$37,J64)+COUNTIF($L$40:$L$49,J64)+COUNTIF($L$52:$L$61,J64))</f>
        <v>5</v>
      </c>
      <c r="M64" s="170" t="s">
        <v>50</v>
      </c>
      <c r="N64" s="162">
        <f t="shared" ref="N64:N69" si="3">IF(J64=0," ",COUNTA($J$51:$J$61)-1-COUNTIF($J$51:$J$61,0)-L64)</f>
        <v>0</v>
      </c>
      <c r="O64" s="177">
        <v>1</v>
      </c>
    </row>
    <row r="65" spans="1:15" ht="35.25" customHeight="1" x14ac:dyDescent="0.3">
      <c r="A65" s="168"/>
      <c r="B65" s="37" t="str">
        <f>Pools!D116</f>
        <v>Bojk Bojkaj</v>
      </c>
      <c r="C65" s="37" t="str">
        <f>Pools!E116</f>
        <v>RCK</v>
      </c>
      <c r="D65" s="37">
        <f t="shared" si="0"/>
        <v>3</v>
      </c>
      <c r="E65" s="62" t="s">
        <v>50</v>
      </c>
      <c r="F65" s="37">
        <f t="shared" si="1"/>
        <v>2</v>
      </c>
      <c r="G65" s="178">
        <v>2</v>
      </c>
      <c r="H65" s="194"/>
      <c r="I65" s="168"/>
      <c r="J65" s="37" t="str">
        <f>Pools!H114</f>
        <v>Thomas Kivlehan</v>
      </c>
      <c r="K65" s="37" t="str">
        <f>Pools!I114</f>
        <v>TZ</v>
      </c>
      <c r="L65" s="37">
        <f t="shared" si="2"/>
        <v>4</v>
      </c>
      <c r="M65" s="84" t="s">
        <v>50</v>
      </c>
      <c r="N65" s="37">
        <f t="shared" si="3"/>
        <v>1</v>
      </c>
      <c r="O65" s="178">
        <v>2</v>
      </c>
    </row>
    <row r="66" spans="1:15" ht="35.25" customHeight="1" x14ac:dyDescent="0.3">
      <c r="A66" s="168"/>
      <c r="B66" s="37" t="str">
        <f>Pools!D114</f>
        <v>Chris Gonzalez</v>
      </c>
      <c r="C66" s="37" t="str">
        <f>Pools!E114</f>
        <v>CN</v>
      </c>
      <c r="D66" s="37">
        <f t="shared" si="0"/>
        <v>3</v>
      </c>
      <c r="E66" s="62" t="s">
        <v>50</v>
      </c>
      <c r="F66" s="37">
        <f t="shared" si="1"/>
        <v>2</v>
      </c>
      <c r="G66" s="178">
        <v>3</v>
      </c>
      <c r="H66" s="194"/>
      <c r="I66" s="168"/>
      <c r="J66" s="37" t="str">
        <f>Pools!H115</f>
        <v>Fabricio Flores</v>
      </c>
      <c r="K66" s="37" t="str">
        <f>Pools!I115</f>
        <v>ER</v>
      </c>
      <c r="L66" s="37">
        <f t="shared" si="2"/>
        <v>3</v>
      </c>
      <c r="M66" s="84" t="s">
        <v>50</v>
      </c>
      <c r="N66" s="37">
        <f t="shared" si="3"/>
        <v>2</v>
      </c>
      <c r="O66" s="178">
        <v>3</v>
      </c>
    </row>
    <row r="67" spans="1:15" ht="35.25" customHeight="1" x14ac:dyDescent="0.3">
      <c r="A67" s="168"/>
      <c r="B67" s="37" t="str">
        <f>Pools!D113</f>
        <v>Joe Lowe-Celaya</v>
      </c>
      <c r="C67" s="37" t="str">
        <f>Pools!E113</f>
        <v>JJEF</v>
      </c>
      <c r="D67" s="37">
        <f t="shared" si="0"/>
        <v>2</v>
      </c>
      <c r="E67" s="62" t="s">
        <v>50</v>
      </c>
      <c r="F67" s="37">
        <f t="shared" si="1"/>
        <v>3</v>
      </c>
      <c r="G67" s="178">
        <v>4</v>
      </c>
      <c r="H67" s="194"/>
      <c r="I67" s="168"/>
      <c r="J67" s="37" t="str">
        <f>Pools!H117</f>
        <v>Nathaniel Swart</v>
      </c>
      <c r="K67" s="37" t="str">
        <f>Pools!I117</f>
        <v>High</v>
      </c>
      <c r="L67" s="37">
        <f t="shared" si="2"/>
        <v>2</v>
      </c>
      <c r="M67" s="84" t="s">
        <v>50</v>
      </c>
      <c r="N67" s="37">
        <f t="shared" si="3"/>
        <v>3</v>
      </c>
      <c r="O67" s="178">
        <v>4</v>
      </c>
    </row>
    <row r="68" spans="1:15" ht="35.25" customHeight="1" x14ac:dyDescent="0.3">
      <c r="A68" s="168"/>
      <c r="B68" s="37" t="str">
        <f>Pools!D115</f>
        <v>Daniel Holifield</v>
      </c>
      <c r="C68" s="37" t="str">
        <f>Pools!E115</f>
        <v>High</v>
      </c>
      <c r="D68" s="37">
        <f t="shared" si="0"/>
        <v>2</v>
      </c>
      <c r="E68" s="62" t="s">
        <v>50</v>
      </c>
      <c r="F68" s="37">
        <f t="shared" si="1"/>
        <v>3</v>
      </c>
      <c r="G68" s="178">
        <v>5</v>
      </c>
      <c r="H68" s="194"/>
      <c r="I68" s="168"/>
      <c r="J68" s="37" t="str">
        <f>Pools!H112</f>
        <v>Isaac Aguilar</v>
      </c>
      <c r="K68" s="37" t="str">
        <f>Pools!I112</f>
        <v>King</v>
      </c>
      <c r="L68" s="37">
        <f t="shared" si="2"/>
        <v>1</v>
      </c>
      <c r="M68" s="84" t="s">
        <v>50</v>
      </c>
      <c r="N68" s="37">
        <f t="shared" si="3"/>
        <v>4</v>
      </c>
      <c r="O68" s="178">
        <v>5</v>
      </c>
    </row>
    <row r="69" spans="1:15" ht="35.25" customHeight="1" thickBot="1" x14ac:dyDescent="0.35">
      <c r="A69" s="169"/>
      <c r="B69" s="83" t="str">
        <f>Pools!D112</f>
        <v>Chance Brightman</v>
      </c>
      <c r="C69" s="83" t="str">
        <f>Pools!E112</f>
        <v>Wash</v>
      </c>
      <c r="D69" s="83">
        <f t="shared" si="0"/>
        <v>0</v>
      </c>
      <c r="E69" s="165" t="s">
        <v>50</v>
      </c>
      <c r="F69" s="83">
        <f t="shared" si="1"/>
        <v>5</v>
      </c>
      <c r="G69" s="179">
        <v>6</v>
      </c>
      <c r="H69" s="195"/>
      <c r="I69" s="169"/>
      <c r="J69" s="83" t="str">
        <f>Pools!H116</f>
        <v>David Gonclaves</v>
      </c>
      <c r="K69" s="83" t="str">
        <f>Pools!I116</f>
        <v>Wash</v>
      </c>
      <c r="L69" s="83">
        <f t="shared" si="2"/>
        <v>0</v>
      </c>
      <c r="M69" s="171" t="s">
        <v>50</v>
      </c>
      <c r="N69" s="83">
        <f t="shared" si="3"/>
        <v>5</v>
      </c>
      <c r="O69" s="179">
        <v>6</v>
      </c>
    </row>
    <row r="70" spans="1:15" ht="35.25" customHeight="1" x14ac:dyDescent="0.5">
      <c r="D70" s="120" t="str">
        <f t="shared" ref="D70" si="4">IF(B70=0," ",COUNTIF($D$4:$D$13,B70)+COUNTIF($D$16:$D$25,B70)+COUNTIF($D$28:$D$37,B70)+COUNTIF($D$40:$D$49,B70)+COUNTIF($D$52:$D$61,B70))</f>
        <v xml:space="preserve"> </v>
      </c>
      <c r="F70" s="120" t="str">
        <f t="shared" ref="F70" si="5">IF(B70=0," ",COUNTA($B$51:$B$61)-1-COUNTIF($B$51:$B$61,0)-C70)</f>
        <v xml:space="preserve"> </v>
      </c>
      <c r="I70" s="88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B64:G69">
    <sortCondition ref="G64:G69"/>
  </sortState>
  <mergeCells count="42">
    <mergeCell ref="D24:F24"/>
    <mergeCell ref="D28:F28"/>
    <mergeCell ref="D32:F32"/>
    <mergeCell ref="D36:F36"/>
    <mergeCell ref="A1:G1"/>
    <mergeCell ref="A3:A13"/>
    <mergeCell ref="D4:F4"/>
    <mergeCell ref="D8:F8"/>
    <mergeCell ref="D12:F12"/>
    <mergeCell ref="I1:O1"/>
    <mergeCell ref="I3:I13"/>
    <mergeCell ref="L4:N4"/>
    <mergeCell ref="L8:N8"/>
    <mergeCell ref="L12:N12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  <mergeCell ref="I27:I38"/>
    <mergeCell ref="A27:A38"/>
    <mergeCell ref="A39:A50"/>
    <mergeCell ref="I51:I62"/>
    <mergeCell ref="I15:I25"/>
    <mergeCell ref="I39:I50"/>
    <mergeCell ref="D40:F40"/>
    <mergeCell ref="D44:F44"/>
    <mergeCell ref="D48:F48"/>
    <mergeCell ref="D52:F52"/>
    <mergeCell ref="D56:F56"/>
    <mergeCell ref="D60:F60"/>
    <mergeCell ref="A51:A62"/>
    <mergeCell ref="A15:A25"/>
    <mergeCell ref="D20:F20"/>
    <mergeCell ref="D16:F1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6383" man="1"/>
    <brk id="50" max="16383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2"/>
  <sheetViews>
    <sheetView tabSelected="1" zoomScale="70" zoomScaleNormal="70" zoomScaleSheetLayoutView="8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7109375" style="37" customWidth="1"/>
    <col min="3" max="3" width="12.85546875" style="37" customWidth="1"/>
    <col min="4" max="4" width="13" style="120" customWidth="1"/>
    <col min="5" max="5" width="13" style="37" customWidth="1"/>
    <col min="6" max="6" width="13" style="120" customWidth="1"/>
    <col min="7" max="7" width="13" style="37" customWidth="1"/>
    <col min="8" max="8" width="5.7109375" style="37" customWidth="1"/>
    <col min="9" max="9" width="9.42578125" style="86" customWidth="1"/>
    <col min="10" max="10" width="43.7109375" style="37" customWidth="1"/>
    <col min="11" max="11" width="11.85546875" style="37" customWidth="1"/>
    <col min="12" max="12" width="14.28515625" style="120" customWidth="1"/>
    <col min="13" max="13" width="14.28515625" style="37" customWidth="1"/>
    <col min="14" max="14" width="14.28515625" style="120" customWidth="1"/>
    <col min="15" max="15" width="13" style="37" customWidth="1"/>
    <col min="16" max="16" width="13.140625" customWidth="1"/>
  </cols>
  <sheetData>
    <row r="1" spans="1:16" ht="32.25" customHeight="1" x14ac:dyDescent="0.2">
      <c r="A1" s="256" t="s">
        <v>83</v>
      </c>
      <c r="B1" s="256"/>
      <c r="C1" s="256"/>
      <c r="D1" s="257"/>
      <c r="E1" s="256"/>
      <c r="F1" s="257"/>
      <c r="G1" s="256"/>
      <c r="H1" s="192"/>
      <c r="I1" s="256" t="s">
        <v>84</v>
      </c>
      <c r="J1" s="256"/>
      <c r="K1" s="256"/>
      <c r="L1" s="257"/>
      <c r="M1" s="256"/>
      <c r="N1" s="257"/>
      <c r="O1" s="256"/>
    </row>
    <row r="2" spans="1:16" ht="22.5" customHeight="1" x14ac:dyDescent="0.5"/>
    <row r="3" spans="1:16" ht="30" customHeight="1" x14ac:dyDescent="0.3">
      <c r="A3" s="241" t="s">
        <v>52</v>
      </c>
      <c r="B3" s="39" t="str">
        <f>Pools!D121</f>
        <v>Ethan Thomas</v>
      </c>
      <c r="C3" s="39" t="str">
        <f>Pools!E121</f>
        <v>U</v>
      </c>
      <c r="I3" s="241" t="s">
        <v>11</v>
      </c>
      <c r="J3" s="39" t="str">
        <f>Pools!H121</f>
        <v>Thierry Robergeau</v>
      </c>
      <c r="K3" s="39" t="str">
        <f>Pools!I121</f>
        <v>U</v>
      </c>
      <c r="P3" s="28"/>
    </row>
    <row r="4" spans="1:16" ht="34.5" customHeight="1" x14ac:dyDescent="0.3">
      <c r="A4" s="241"/>
      <c r="D4" s="252" t="str">
        <f>IF(D5=1,B3,IF(F5=1,B5," "))</f>
        <v>Michael Mauro</v>
      </c>
      <c r="E4" s="253"/>
      <c r="F4" s="253"/>
      <c r="G4" s="39" t="str">
        <f>IF(D5=1,C3,IF(F5=1,C5," "))</f>
        <v>JJEF</v>
      </c>
      <c r="I4" s="241"/>
      <c r="L4" s="252" t="str">
        <f>IF(L5=1,J3,IF(N5=1,J5," "))</f>
        <v>Romeo Lemus</v>
      </c>
      <c r="M4" s="253"/>
      <c r="N4" s="253"/>
      <c r="O4" s="39" t="str">
        <f>IF(L5=1,K3,IF(N5=1,K5," "))</f>
        <v>King</v>
      </c>
      <c r="P4" s="28"/>
    </row>
    <row r="5" spans="1:16" ht="34.5" customHeight="1" x14ac:dyDescent="0.3">
      <c r="A5" s="241"/>
      <c r="B5" s="39" t="str">
        <f>Pools!D122</f>
        <v>Michael Mauro</v>
      </c>
      <c r="C5" s="82" t="str">
        <f>Pools!E122</f>
        <v>JJEF</v>
      </c>
      <c r="D5" s="121"/>
      <c r="E5" s="33" t="s">
        <v>266</v>
      </c>
      <c r="F5" s="121">
        <v>1</v>
      </c>
      <c r="G5" s="207">
        <v>2</v>
      </c>
      <c r="I5" s="241"/>
      <c r="J5" s="39" t="str">
        <f>Pools!H122</f>
        <v>Romeo Lemus</v>
      </c>
      <c r="K5" s="82" t="str">
        <f>Pools!I122</f>
        <v>King</v>
      </c>
      <c r="L5" s="121"/>
      <c r="M5" s="33" t="s">
        <v>267</v>
      </c>
      <c r="N5" s="121">
        <v>1</v>
      </c>
      <c r="O5" s="207">
        <v>2</v>
      </c>
      <c r="P5" s="28"/>
    </row>
    <row r="6" spans="1:16" ht="34.5" customHeight="1" x14ac:dyDescent="0.3">
      <c r="A6" s="241"/>
      <c r="I6" s="241"/>
      <c r="P6" s="28"/>
    </row>
    <row r="7" spans="1:16" ht="34.5" customHeight="1" x14ac:dyDescent="0.3">
      <c r="A7" s="241"/>
      <c r="B7" s="39" t="str">
        <f>Pools!D123</f>
        <v>Aubrey Nugent</v>
      </c>
      <c r="C7" s="39" t="str">
        <f>Pools!E123</f>
        <v xml:space="preserve">High </v>
      </c>
      <c r="I7" s="241"/>
      <c r="J7" s="39" t="str">
        <f>Pools!H123</f>
        <v>Jacob DeJesus</v>
      </c>
      <c r="K7" s="39" t="str">
        <f>Pools!I123</f>
        <v>Wash</v>
      </c>
      <c r="P7" s="28"/>
    </row>
    <row r="8" spans="1:16" ht="34.5" customHeight="1" x14ac:dyDescent="0.3">
      <c r="A8" s="241"/>
      <c r="D8" s="252" t="str">
        <f>IF(D9=1,B7,IF(F9=1,B9," "))</f>
        <v>Frank Ciardullo</v>
      </c>
      <c r="E8" s="253"/>
      <c r="F8" s="253"/>
      <c r="G8" s="39" t="str">
        <f>IF(D9=1,C7,IF(F9=1,C9," "))</f>
        <v>CN</v>
      </c>
      <c r="I8" s="241"/>
      <c r="L8" s="252" t="s">
        <v>101</v>
      </c>
      <c r="M8" s="253"/>
      <c r="N8" s="253"/>
      <c r="O8" s="39" t="str">
        <f>IF(L9=1,K7,IF(N9=1,K9," "))</f>
        <v xml:space="preserve"> </v>
      </c>
      <c r="P8" s="28"/>
    </row>
    <row r="9" spans="1:16" ht="34.5" customHeight="1" x14ac:dyDescent="0.3">
      <c r="A9" s="241"/>
      <c r="B9" s="39" t="str">
        <f>Pools!D124</f>
        <v>Frank Ciardullo</v>
      </c>
      <c r="C9" s="82" t="str">
        <f>Pools!E124</f>
        <v>CN</v>
      </c>
      <c r="D9" s="121"/>
      <c r="E9" s="33" t="s">
        <v>268</v>
      </c>
      <c r="F9" s="121">
        <v>1</v>
      </c>
      <c r="G9" s="207">
        <v>2</v>
      </c>
      <c r="I9" s="241"/>
      <c r="J9" s="39" t="str">
        <f>Pools!H124</f>
        <v>X</v>
      </c>
      <c r="K9" s="82">
        <f>Pools!I124</f>
        <v>0</v>
      </c>
      <c r="L9" s="121"/>
      <c r="M9" s="33"/>
      <c r="N9" s="121"/>
      <c r="O9" s="207"/>
      <c r="P9" s="28"/>
    </row>
    <row r="10" spans="1:16" ht="34.5" customHeight="1" x14ac:dyDescent="0.3">
      <c r="A10" s="241"/>
      <c r="I10" s="241"/>
      <c r="P10" s="28"/>
    </row>
    <row r="11" spans="1:16" ht="34.5" customHeight="1" x14ac:dyDescent="0.3">
      <c r="A11" s="241"/>
      <c r="B11" s="39" t="str">
        <f>Pools!D125</f>
        <v>X</v>
      </c>
      <c r="C11" s="39">
        <f>Pools!E125</f>
        <v>0</v>
      </c>
      <c r="F11" s="121"/>
      <c r="I11" s="241"/>
      <c r="J11" s="39" t="str">
        <f>Pools!H125</f>
        <v>X</v>
      </c>
      <c r="K11" s="39">
        <f>Pools!I125</f>
        <v>0</v>
      </c>
      <c r="P11" s="28"/>
    </row>
    <row r="12" spans="1:16" ht="40.5" customHeight="1" x14ac:dyDescent="0.3">
      <c r="A12" s="241"/>
      <c r="D12" s="252" t="s">
        <v>101</v>
      </c>
      <c r="E12" s="253"/>
      <c r="F12" s="253"/>
      <c r="G12" s="39" t="str">
        <f>IF(D13=1,C11,IF(F13=1,C13," "))</f>
        <v xml:space="preserve"> </v>
      </c>
      <c r="I12" s="241"/>
      <c r="L12" s="252" t="s">
        <v>101</v>
      </c>
      <c r="M12" s="253"/>
      <c r="N12" s="253"/>
      <c r="O12" s="39" t="str">
        <f>IF(L13=1,K11,IF(N13=1,K13," "))</f>
        <v xml:space="preserve"> </v>
      </c>
      <c r="P12" s="28"/>
    </row>
    <row r="13" spans="1:16" ht="34.5" customHeight="1" x14ac:dyDescent="0.3">
      <c r="A13" s="241"/>
      <c r="B13" s="39" t="str">
        <f>Pools!D126</f>
        <v>X</v>
      </c>
      <c r="C13" s="82">
        <f>Pools!E126</f>
        <v>0</v>
      </c>
      <c r="D13" s="121"/>
      <c r="E13" s="33"/>
      <c r="F13" s="121"/>
      <c r="G13" s="207"/>
      <c r="I13" s="241"/>
      <c r="J13" s="39" t="str">
        <f>Pools!H126</f>
        <v>X</v>
      </c>
      <c r="K13" s="82">
        <f>Pools!I126</f>
        <v>0</v>
      </c>
      <c r="L13" s="121"/>
      <c r="M13" s="33"/>
      <c r="N13" s="121"/>
      <c r="O13" s="207"/>
      <c r="P13" s="28"/>
    </row>
    <row r="14" spans="1:16" ht="34.5" customHeight="1" thickBot="1" x14ac:dyDescent="0.75">
      <c r="A14" s="105"/>
      <c r="B14" s="85"/>
      <c r="C14" s="85"/>
      <c r="D14" s="122"/>
      <c r="E14" s="83"/>
      <c r="F14" s="122"/>
      <c r="G14" s="83"/>
      <c r="H14" s="83"/>
      <c r="I14" s="105"/>
      <c r="J14" s="83"/>
      <c r="K14" s="83"/>
      <c r="L14" s="122"/>
      <c r="M14" s="83"/>
      <c r="N14" s="122"/>
      <c r="O14" s="83"/>
      <c r="P14" s="28"/>
    </row>
    <row r="15" spans="1:16" ht="34.5" customHeight="1" x14ac:dyDescent="0.3">
      <c r="A15" s="241" t="s">
        <v>15</v>
      </c>
      <c r="B15" s="39" t="str">
        <f>Pools!D124</f>
        <v>Frank Ciardullo</v>
      </c>
      <c r="C15" s="39" t="str">
        <f>Pools!E124</f>
        <v>CN</v>
      </c>
      <c r="I15" s="241" t="s">
        <v>15</v>
      </c>
      <c r="J15" s="39" t="str">
        <f>Pools!H124</f>
        <v>X</v>
      </c>
      <c r="K15" s="39">
        <f>Pools!I124</f>
        <v>0</v>
      </c>
      <c r="P15" s="28"/>
    </row>
    <row r="16" spans="1:16" ht="38.25" customHeight="1" x14ac:dyDescent="0.3">
      <c r="A16" s="241"/>
      <c r="D16" s="252" t="s">
        <v>101</v>
      </c>
      <c r="E16" s="253"/>
      <c r="F16" s="253"/>
      <c r="G16" s="39" t="str">
        <f>IF(D17=1,C15,IF(F17=1,C17," "))</f>
        <v xml:space="preserve"> </v>
      </c>
      <c r="I16" s="241"/>
      <c r="L16" s="252" t="s">
        <v>101</v>
      </c>
      <c r="M16" s="253"/>
      <c r="N16" s="253"/>
      <c r="O16" s="39" t="str">
        <f>IF(L17=1,K15,IF(N17=1,K17," "))</f>
        <v xml:space="preserve"> </v>
      </c>
      <c r="P16" s="28"/>
    </row>
    <row r="17" spans="1:16" ht="34.5" customHeight="1" x14ac:dyDescent="0.3">
      <c r="A17" s="241"/>
      <c r="B17" s="39" t="str">
        <f>Pools!D125</f>
        <v>X</v>
      </c>
      <c r="C17" s="82">
        <f>Pools!E125</f>
        <v>0</v>
      </c>
      <c r="D17" s="121"/>
      <c r="E17" s="33"/>
      <c r="F17" s="121"/>
      <c r="G17" s="207"/>
      <c r="I17" s="241"/>
      <c r="J17" s="39" t="str">
        <f>Pools!H125</f>
        <v>X</v>
      </c>
      <c r="K17" s="82">
        <f>Pools!I125</f>
        <v>0</v>
      </c>
      <c r="L17" s="121"/>
      <c r="M17" s="33"/>
      <c r="N17" s="121"/>
      <c r="O17" s="207"/>
      <c r="P17" s="28"/>
    </row>
    <row r="18" spans="1:16" ht="34.5" customHeight="1" x14ac:dyDescent="0.3">
      <c r="A18" s="241"/>
      <c r="I18" s="241"/>
      <c r="P18" s="28"/>
    </row>
    <row r="19" spans="1:16" ht="34.5" customHeight="1" x14ac:dyDescent="0.3">
      <c r="A19" s="241"/>
      <c r="B19" s="39" t="str">
        <f>Pools!D121</f>
        <v>Ethan Thomas</v>
      </c>
      <c r="C19" s="39" t="str">
        <f>Pools!E121</f>
        <v>U</v>
      </c>
      <c r="I19" s="241"/>
      <c r="J19" s="39" t="str">
        <f>Pools!H121</f>
        <v>Thierry Robergeau</v>
      </c>
      <c r="K19" s="39" t="str">
        <f>Pools!I121</f>
        <v>U</v>
      </c>
      <c r="P19" s="28"/>
    </row>
    <row r="20" spans="1:16" ht="35.25" customHeight="1" x14ac:dyDescent="0.3">
      <c r="A20" s="241"/>
      <c r="D20" s="252" t="str">
        <f>IF(D21=1,B19,IF(F21=1,B21," "))</f>
        <v>Ethan Thomas</v>
      </c>
      <c r="E20" s="253"/>
      <c r="F20" s="253"/>
      <c r="G20" s="39" t="str">
        <f>IF(D21=1,C19,IF(F21=1,C21," "))</f>
        <v>U</v>
      </c>
      <c r="I20" s="241"/>
      <c r="L20" s="252" t="str">
        <f>IF(L21=1,J19,IF(N21=1,J21," "))</f>
        <v>Jacob DeJesus</v>
      </c>
      <c r="M20" s="253"/>
      <c r="N20" s="253"/>
      <c r="O20" s="39" t="str">
        <f>IF(L21=1,K19,IF(N21=1,K21," "))</f>
        <v>Wash</v>
      </c>
      <c r="P20" s="28"/>
    </row>
    <row r="21" spans="1:16" ht="34.5" customHeight="1" x14ac:dyDescent="0.3">
      <c r="A21" s="241"/>
      <c r="B21" s="39" t="str">
        <f>Pools!D123</f>
        <v>Aubrey Nugent</v>
      </c>
      <c r="C21" s="82" t="str">
        <f>Pools!E123</f>
        <v xml:space="preserve">High </v>
      </c>
      <c r="D21" s="121">
        <v>1</v>
      </c>
      <c r="E21" s="33" t="s">
        <v>305</v>
      </c>
      <c r="F21" s="121"/>
      <c r="G21" s="207">
        <v>2</v>
      </c>
      <c r="I21" s="241"/>
      <c r="J21" s="39" t="str">
        <f>Pools!H123</f>
        <v>Jacob DeJesus</v>
      </c>
      <c r="K21" s="82" t="str">
        <f>Pools!I123</f>
        <v>Wash</v>
      </c>
      <c r="L21" s="121"/>
      <c r="M21" s="33" t="s">
        <v>306</v>
      </c>
      <c r="N21" s="121">
        <v>1</v>
      </c>
      <c r="O21" s="207">
        <v>1.5</v>
      </c>
      <c r="P21" s="28"/>
    </row>
    <row r="22" spans="1:16" ht="30" customHeight="1" x14ac:dyDescent="0.3">
      <c r="A22" s="241"/>
      <c r="I22" s="241"/>
      <c r="P22" s="28"/>
    </row>
    <row r="23" spans="1:16" ht="27.75" customHeight="1" x14ac:dyDescent="0.3">
      <c r="A23" s="241"/>
      <c r="B23" s="39" t="str">
        <f>Pools!D122</f>
        <v>Michael Mauro</v>
      </c>
      <c r="C23" s="39" t="str">
        <f>Pools!E122</f>
        <v>JJEF</v>
      </c>
      <c r="I23" s="241"/>
      <c r="J23" s="39" t="str">
        <f>Pools!H122</f>
        <v>Romeo Lemus</v>
      </c>
      <c r="K23" s="39" t="str">
        <f>Pools!I122</f>
        <v>King</v>
      </c>
      <c r="P23" s="28"/>
    </row>
    <row r="24" spans="1:16" ht="27.75" customHeight="1" x14ac:dyDescent="0.3">
      <c r="A24" s="241"/>
      <c r="D24" s="252" t="s">
        <v>101</v>
      </c>
      <c r="E24" s="253"/>
      <c r="F24" s="253"/>
      <c r="G24" s="39" t="str">
        <f>IF(D25=1,C23,IF(F25=1,C25," "))</f>
        <v xml:space="preserve"> </v>
      </c>
      <c r="I24" s="241"/>
      <c r="L24" s="252" t="s">
        <v>101</v>
      </c>
      <c r="M24" s="253"/>
      <c r="N24" s="253"/>
      <c r="O24" s="39" t="str">
        <f>IF(L25=1,K23,IF(N25=1,K25," "))</f>
        <v xml:space="preserve"> </v>
      </c>
      <c r="P24" s="28"/>
    </row>
    <row r="25" spans="1:16" ht="30" customHeight="1" x14ac:dyDescent="0.3">
      <c r="A25" s="241"/>
      <c r="B25" s="39" t="str">
        <f>Pools!D126</f>
        <v>X</v>
      </c>
      <c r="C25" s="82">
        <f>Pools!E126</f>
        <v>0</v>
      </c>
      <c r="D25" s="121"/>
      <c r="E25" s="33"/>
      <c r="F25" s="121"/>
      <c r="G25" s="207"/>
      <c r="I25" s="241"/>
      <c r="J25" s="39" t="str">
        <f>Pools!H126</f>
        <v>X</v>
      </c>
      <c r="K25" s="82">
        <f>Pools!I126</f>
        <v>0</v>
      </c>
      <c r="L25" s="121"/>
      <c r="M25" s="33"/>
      <c r="N25" s="121"/>
      <c r="O25" s="207"/>
      <c r="P25" s="28"/>
    </row>
    <row r="26" spans="1:16" ht="19.5" customHeight="1" thickBot="1" x14ac:dyDescent="0.75">
      <c r="A26" s="105"/>
      <c r="B26" s="83"/>
      <c r="C26" s="83"/>
      <c r="D26" s="122"/>
      <c r="E26" s="83"/>
      <c r="F26" s="122"/>
      <c r="G26" s="83"/>
      <c r="H26" s="83"/>
      <c r="I26" s="105"/>
      <c r="J26" s="83"/>
      <c r="K26" s="83"/>
      <c r="L26" s="122"/>
      <c r="M26" s="83"/>
      <c r="N26" s="122"/>
      <c r="O26" s="83"/>
      <c r="P26" s="28"/>
    </row>
    <row r="27" spans="1:16" ht="27.75" customHeight="1" x14ac:dyDescent="0.3">
      <c r="A27" s="240" t="s">
        <v>16</v>
      </c>
      <c r="B27" s="39" t="str">
        <f>Pools!D124</f>
        <v>Frank Ciardullo</v>
      </c>
      <c r="C27" s="39" t="str">
        <f>Pools!E124</f>
        <v>CN</v>
      </c>
      <c r="I27" s="240" t="s">
        <v>16</v>
      </c>
      <c r="J27" s="39" t="str">
        <f>Pools!H124</f>
        <v>X</v>
      </c>
      <c r="K27" s="39">
        <f>Pools!I124</f>
        <v>0</v>
      </c>
      <c r="P27" s="28"/>
    </row>
    <row r="28" spans="1:16" ht="31.5" customHeight="1" x14ac:dyDescent="0.3">
      <c r="A28" s="241"/>
      <c r="D28" s="252" t="s">
        <v>101</v>
      </c>
      <c r="E28" s="253"/>
      <c r="F28" s="253"/>
      <c r="G28" s="39" t="str">
        <f>IF(D29=1,C27,IF(F29=1,C29," "))</f>
        <v xml:space="preserve"> </v>
      </c>
      <c r="I28" s="241"/>
      <c r="L28" s="252" t="s">
        <v>101</v>
      </c>
      <c r="M28" s="253"/>
      <c r="N28" s="253"/>
      <c r="O28" s="39" t="str">
        <f>IF(L29=1,K27,IF(N29=1,K29," "))</f>
        <v xml:space="preserve"> </v>
      </c>
      <c r="P28" s="28"/>
    </row>
    <row r="29" spans="1:16" ht="30" customHeight="1" x14ac:dyDescent="0.3">
      <c r="A29" s="241"/>
      <c r="B29" s="39" t="str">
        <f>Pools!D126</f>
        <v>X</v>
      </c>
      <c r="C29" s="82">
        <f>Pools!E126</f>
        <v>0</v>
      </c>
      <c r="D29" s="121"/>
      <c r="E29" s="33"/>
      <c r="F29" s="121"/>
      <c r="G29" s="207"/>
      <c r="I29" s="241"/>
      <c r="J29" s="39" t="str">
        <f>Pools!H126</f>
        <v>X</v>
      </c>
      <c r="K29" s="82">
        <f>Pools!I126</f>
        <v>0</v>
      </c>
      <c r="L29" s="121"/>
      <c r="M29" s="33"/>
      <c r="N29" s="121"/>
      <c r="O29" s="207"/>
      <c r="P29" s="28"/>
    </row>
    <row r="30" spans="1:16" ht="30" customHeight="1" x14ac:dyDescent="0.3">
      <c r="A30" s="241"/>
      <c r="C30" s="101"/>
      <c r="I30" s="241"/>
      <c r="P30" s="28"/>
    </row>
    <row r="31" spans="1:16" ht="27.75" customHeight="1" x14ac:dyDescent="0.3">
      <c r="A31" s="241"/>
      <c r="B31" s="39" t="str">
        <f>Pools!D121</f>
        <v>Ethan Thomas</v>
      </c>
      <c r="C31" s="39" t="str">
        <f>Pools!E121</f>
        <v>U</v>
      </c>
      <c r="I31" s="241"/>
      <c r="J31" s="39" t="str">
        <f>Pools!H121</f>
        <v>Thierry Robergeau</v>
      </c>
      <c r="K31" s="39" t="str">
        <f>Pools!I121</f>
        <v>U</v>
      </c>
      <c r="P31" s="28"/>
    </row>
    <row r="32" spans="1:16" ht="30" customHeight="1" x14ac:dyDescent="0.3">
      <c r="A32" s="241"/>
      <c r="D32" s="252" t="s">
        <v>101</v>
      </c>
      <c r="E32" s="253"/>
      <c r="F32" s="253"/>
      <c r="G32" s="39" t="str">
        <f>IF(D33=1,C31,IF(F33=1,C33," "))</f>
        <v xml:space="preserve"> </v>
      </c>
      <c r="I32" s="241"/>
      <c r="L32" s="252" t="s">
        <v>101</v>
      </c>
      <c r="M32" s="253"/>
      <c r="N32" s="253"/>
      <c r="O32" s="39" t="str">
        <f>IF(L33=1,K31,IF(N33=1,K33," "))</f>
        <v xml:space="preserve"> </v>
      </c>
      <c r="P32" s="28"/>
    </row>
    <row r="33" spans="1:16" ht="30" customHeight="1" x14ac:dyDescent="0.3">
      <c r="A33" s="241"/>
      <c r="B33" s="39" t="str">
        <f>Pools!D125</f>
        <v>X</v>
      </c>
      <c r="C33" s="82">
        <f>Pools!E125</f>
        <v>0</v>
      </c>
      <c r="D33" s="121"/>
      <c r="E33" s="33"/>
      <c r="F33" s="121"/>
      <c r="G33" s="207"/>
      <c r="I33" s="241"/>
      <c r="J33" s="39" t="str">
        <f>Pools!H125</f>
        <v>X</v>
      </c>
      <c r="K33" s="82">
        <f>Pools!I125</f>
        <v>0</v>
      </c>
      <c r="L33" s="121"/>
      <c r="M33" s="33"/>
      <c r="N33" s="121"/>
      <c r="O33" s="207"/>
      <c r="P33" s="28"/>
    </row>
    <row r="34" spans="1:16" ht="30" customHeight="1" x14ac:dyDescent="0.3">
      <c r="A34" s="241"/>
      <c r="I34" s="241"/>
      <c r="P34" s="28"/>
    </row>
    <row r="35" spans="1:16" ht="27.75" customHeight="1" x14ac:dyDescent="0.3">
      <c r="A35" s="241"/>
      <c r="B35" s="39" t="str">
        <f>Pools!D122</f>
        <v>Michael Mauro</v>
      </c>
      <c r="C35" s="39" t="str">
        <f>Pools!E122</f>
        <v>JJEF</v>
      </c>
      <c r="I35" s="241"/>
      <c r="J35" s="39" t="str">
        <f>Pools!H122</f>
        <v>Romeo Lemus</v>
      </c>
      <c r="K35" s="39" t="str">
        <f>Pools!I122</f>
        <v>King</v>
      </c>
      <c r="P35" s="28"/>
    </row>
    <row r="36" spans="1:16" ht="28.5" customHeight="1" x14ac:dyDescent="0.3">
      <c r="A36" s="241"/>
      <c r="D36" s="252" t="str">
        <f>IF(D37=1,B35,IF(F37=1,B37," "))</f>
        <v>Michael Mauro</v>
      </c>
      <c r="E36" s="253"/>
      <c r="F36" s="253"/>
      <c r="G36" s="93" t="str">
        <f>IF(D37=1,C35,IF(F37=1,C37," "))</f>
        <v>JJEF</v>
      </c>
      <c r="H36" s="191"/>
      <c r="I36" s="241"/>
      <c r="L36" s="252" t="str">
        <f>IF(L37=1,J35,IF(N37=1,J37," "))</f>
        <v>Jacob DeJesus</v>
      </c>
      <c r="M36" s="253"/>
      <c r="N36" s="253"/>
      <c r="O36" s="39" t="str">
        <f>IF(L37=1,K35,IF(N37=1,K37," "))</f>
        <v>Wash</v>
      </c>
      <c r="P36" s="28"/>
    </row>
    <row r="37" spans="1:16" ht="28.5" customHeight="1" x14ac:dyDescent="0.3">
      <c r="A37" s="241"/>
      <c r="B37" s="39" t="str">
        <f>Pools!D123</f>
        <v>Aubrey Nugent</v>
      </c>
      <c r="C37" s="82" t="str">
        <f>Pools!E123</f>
        <v xml:space="preserve">High </v>
      </c>
      <c r="D37" s="121">
        <v>1</v>
      </c>
      <c r="E37" s="33" t="s">
        <v>340</v>
      </c>
      <c r="F37" s="121"/>
      <c r="G37" s="207">
        <v>2</v>
      </c>
      <c r="I37" s="241"/>
      <c r="J37" s="39" t="str">
        <f>Pools!H123</f>
        <v>Jacob DeJesus</v>
      </c>
      <c r="K37" s="82" t="str">
        <f>Pools!I123</f>
        <v>Wash</v>
      </c>
      <c r="L37" s="121"/>
      <c r="M37" s="33" t="s">
        <v>341</v>
      </c>
      <c r="N37" s="121">
        <v>1</v>
      </c>
      <c r="O37" s="207">
        <v>2</v>
      </c>
      <c r="P37" s="28"/>
    </row>
    <row r="38" spans="1:16" ht="34.5" customHeight="1" thickBot="1" x14ac:dyDescent="0.35">
      <c r="A38" s="242"/>
      <c r="B38" s="83"/>
      <c r="C38" s="83"/>
      <c r="D38" s="122"/>
      <c r="E38" s="83"/>
      <c r="F38" s="122"/>
      <c r="G38" s="83"/>
      <c r="H38" s="83"/>
      <c r="I38" s="242"/>
      <c r="J38" s="83"/>
      <c r="K38" s="83"/>
      <c r="L38" s="122"/>
      <c r="M38" s="83"/>
      <c r="N38" s="122"/>
      <c r="O38" s="83"/>
      <c r="P38" s="28"/>
    </row>
    <row r="39" spans="1:16" ht="33" customHeight="1" x14ac:dyDescent="0.3">
      <c r="A39" s="240" t="s">
        <v>17</v>
      </c>
      <c r="B39" s="39" t="str">
        <f>Pools!D123</f>
        <v>Aubrey Nugent</v>
      </c>
      <c r="C39" s="39" t="str">
        <f>Pools!E123</f>
        <v xml:space="preserve">High </v>
      </c>
      <c r="I39" s="240" t="s">
        <v>17</v>
      </c>
      <c r="J39" s="39" t="str">
        <f>Pools!H123</f>
        <v>Jacob DeJesus</v>
      </c>
      <c r="K39" s="39" t="str">
        <f>Pools!I123</f>
        <v>Wash</v>
      </c>
      <c r="P39" s="28"/>
    </row>
    <row r="40" spans="1:16" ht="25.5" customHeight="1" x14ac:dyDescent="0.3">
      <c r="A40" s="241"/>
      <c r="C40" s="81"/>
      <c r="D40" s="253" t="s">
        <v>101</v>
      </c>
      <c r="E40" s="253"/>
      <c r="F40" s="253"/>
      <c r="G40" s="39" t="str">
        <f>IF(D41=1,C39,IF(F41=1,C41," "))</f>
        <v xml:space="preserve"> </v>
      </c>
      <c r="I40" s="241"/>
      <c r="L40" s="252" t="s">
        <v>101</v>
      </c>
      <c r="M40" s="253"/>
      <c r="N40" s="253"/>
      <c r="O40" s="39" t="str">
        <f>IF(L41=1,K39,IF(N41=1,K41," "))</f>
        <v xml:space="preserve"> </v>
      </c>
      <c r="P40" s="28"/>
    </row>
    <row r="41" spans="1:16" ht="25.5" customHeight="1" x14ac:dyDescent="0.3">
      <c r="A41" s="241"/>
      <c r="B41" s="39" t="str">
        <f>Pools!D125</f>
        <v>X</v>
      </c>
      <c r="C41" s="82">
        <f>Pools!E125</f>
        <v>0</v>
      </c>
      <c r="D41" s="121"/>
      <c r="E41" s="33"/>
      <c r="F41" s="121"/>
      <c r="G41" s="207"/>
      <c r="I41" s="241"/>
      <c r="J41" s="39" t="str">
        <f>Pools!H125</f>
        <v>X</v>
      </c>
      <c r="K41" s="82">
        <f>Pools!I125</f>
        <v>0</v>
      </c>
      <c r="L41" s="121"/>
      <c r="M41" s="33"/>
      <c r="N41" s="121"/>
      <c r="O41" s="207"/>
      <c r="P41" s="28"/>
    </row>
    <row r="42" spans="1:16" ht="25.5" customHeight="1" x14ac:dyDescent="0.3">
      <c r="A42" s="241"/>
      <c r="I42" s="241"/>
      <c r="P42" s="28"/>
    </row>
    <row r="43" spans="1:16" ht="25.5" customHeight="1" x14ac:dyDescent="0.3">
      <c r="A43" s="241"/>
      <c r="B43" s="39" t="str">
        <f>Pools!D122</f>
        <v>Michael Mauro</v>
      </c>
      <c r="C43" s="39" t="str">
        <f>Pools!E122</f>
        <v>JJEF</v>
      </c>
      <c r="I43" s="241"/>
      <c r="J43" s="39" t="str">
        <f>Pools!H122</f>
        <v>Romeo Lemus</v>
      </c>
      <c r="K43" s="39" t="str">
        <f>Pools!I122</f>
        <v>King</v>
      </c>
      <c r="P43" s="28"/>
    </row>
    <row r="44" spans="1:16" ht="25.5" customHeight="1" x14ac:dyDescent="0.3">
      <c r="A44" s="241"/>
      <c r="C44" s="81"/>
      <c r="D44" s="253" t="str">
        <f>IF(D45=1,B43,IF(F45=1,B45," "))</f>
        <v>Michael Mauro</v>
      </c>
      <c r="E44" s="253"/>
      <c r="F44" s="253"/>
      <c r="G44" s="39" t="str">
        <f>IF(D45=1,C43,IF(F45=1,C45," "))</f>
        <v>JJEF</v>
      </c>
      <c r="I44" s="241"/>
      <c r="L44" s="252" t="s">
        <v>101</v>
      </c>
      <c r="M44" s="253"/>
      <c r="N44" s="253"/>
      <c r="O44" s="39" t="str">
        <f>IF(L45=1,K43,IF(N45=1,K45," "))</f>
        <v xml:space="preserve"> </v>
      </c>
      <c r="P44" s="28"/>
    </row>
    <row r="45" spans="1:16" ht="25.5" customHeight="1" x14ac:dyDescent="0.3">
      <c r="A45" s="241"/>
      <c r="B45" s="39" t="str">
        <f>Pools!D124</f>
        <v>Frank Ciardullo</v>
      </c>
      <c r="C45" s="82" t="str">
        <f>Pools!E124</f>
        <v>CN</v>
      </c>
      <c r="D45" s="121">
        <v>1</v>
      </c>
      <c r="E45" s="33" t="s">
        <v>232</v>
      </c>
      <c r="F45" s="121"/>
      <c r="G45" s="207">
        <v>2</v>
      </c>
      <c r="I45" s="241"/>
      <c r="J45" s="39" t="str">
        <f>Pools!H124</f>
        <v>X</v>
      </c>
      <c r="K45" s="82">
        <f>Pools!I124</f>
        <v>0</v>
      </c>
      <c r="L45" s="121"/>
      <c r="M45" s="33"/>
      <c r="N45" s="121"/>
      <c r="O45" s="207"/>
      <c r="P45" s="28"/>
    </row>
    <row r="46" spans="1:16" ht="25.5" customHeight="1" x14ac:dyDescent="0.3">
      <c r="A46" s="241"/>
      <c r="I46" s="241"/>
      <c r="P46" s="28"/>
    </row>
    <row r="47" spans="1:16" ht="25.5" customHeight="1" x14ac:dyDescent="0.3">
      <c r="A47" s="241"/>
      <c r="B47" s="39" t="str">
        <f>Pools!D121</f>
        <v>Ethan Thomas</v>
      </c>
      <c r="C47" s="39" t="str">
        <f>Pools!E121</f>
        <v>U</v>
      </c>
      <c r="I47" s="241"/>
      <c r="J47" s="39" t="str">
        <f>Pools!H121</f>
        <v>Thierry Robergeau</v>
      </c>
      <c r="K47" s="39" t="str">
        <f>Pools!I121</f>
        <v>U</v>
      </c>
      <c r="P47" s="28"/>
    </row>
    <row r="48" spans="1:16" ht="25.5" customHeight="1" x14ac:dyDescent="0.3">
      <c r="A48" s="241"/>
      <c r="C48" s="81"/>
      <c r="D48" s="253" t="s">
        <v>101</v>
      </c>
      <c r="E48" s="253"/>
      <c r="F48" s="253"/>
      <c r="G48" s="39" t="str">
        <f>IF(D49=1,C47,IF(F49=1,C49," "))</f>
        <v xml:space="preserve"> </v>
      </c>
      <c r="I48" s="241"/>
      <c r="L48" s="252" t="s">
        <v>101</v>
      </c>
      <c r="M48" s="253"/>
      <c r="N48" s="253"/>
      <c r="O48" s="39" t="str">
        <f>IF(L49=1,K47,IF(N49=1,K49," "))</f>
        <v xml:space="preserve"> </v>
      </c>
      <c r="P48" s="28"/>
    </row>
    <row r="49" spans="1:16" ht="25.5" customHeight="1" x14ac:dyDescent="0.3">
      <c r="A49" s="241"/>
      <c r="B49" s="39" t="str">
        <f>Pools!D126</f>
        <v>X</v>
      </c>
      <c r="C49" s="82">
        <f>Pools!E126</f>
        <v>0</v>
      </c>
      <c r="D49" s="121"/>
      <c r="E49" s="33"/>
      <c r="F49" s="121"/>
      <c r="G49" s="207"/>
      <c r="I49" s="241"/>
      <c r="J49" s="39" t="str">
        <f>Pools!H126</f>
        <v>X</v>
      </c>
      <c r="K49" s="82">
        <f>Pools!I126</f>
        <v>0</v>
      </c>
      <c r="L49" s="121"/>
      <c r="M49" s="33"/>
      <c r="N49" s="121"/>
      <c r="O49" s="207"/>
      <c r="P49" s="28"/>
    </row>
    <row r="50" spans="1:16" ht="38.25" customHeight="1" thickBot="1" x14ac:dyDescent="0.35">
      <c r="A50" s="242"/>
      <c r="B50" s="83"/>
      <c r="C50" s="83"/>
      <c r="D50" s="122"/>
      <c r="E50" s="83"/>
      <c r="F50" s="122"/>
      <c r="G50" s="83"/>
      <c r="H50" s="83"/>
      <c r="I50" s="242"/>
      <c r="J50" s="83"/>
      <c r="K50" s="83"/>
      <c r="L50" s="122"/>
      <c r="M50" s="83"/>
      <c r="N50" s="122"/>
      <c r="O50" s="83"/>
      <c r="P50" s="28"/>
    </row>
    <row r="51" spans="1:16" ht="27.75" customHeight="1" x14ac:dyDescent="0.3">
      <c r="A51" s="240" t="s">
        <v>18</v>
      </c>
      <c r="B51" s="39" t="str">
        <f>Pools!D122</f>
        <v>Michael Mauro</v>
      </c>
      <c r="C51" s="39" t="str">
        <f>Pools!E122</f>
        <v>JJEF</v>
      </c>
      <c r="I51" s="240" t="s">
        <v>18</v>
      </c>
      <c r="J51" s="39" t="str">
        <f>Pools!H122</f>
        <v>Romeo Lemus</v>
      </c>
      <c r="K51" s="39" t="str">
        <f>Pools!I122</f>
        <v>King</v>
      </c>
      <c r="P51" s="28"/>
    </row>
    <row r="52" spans="1:16" ht="30" customHeight="1" x14ac:dyDescent="0.3">
      <c r="A52" s="241"/>
      <c r="C52" s="81"/>
      <c r="D52" s="252" t="s">
        <v>101</v>
      </c>
      <c r="E52" s="253"/>
      <c r="F52" s="253"/>
      <c r="G52" s="39" t="str">
        <f>IF(D53=1,C51,IF(F53=1,C53," "))</f>
        <v xml:space="preserve"> </v>
      </c>
      <c r="I52" s="241"/>
      <c r="L52" s="252" t="s">
        <v>101</v>
      </c>
      <c r="M52" s="253"/>
      <c r="N52" s="253"/>
      <c r="O52" s="39" t="str">
        <f>IF(L53=1,K51,IF(N53=1,K53," "))</f>
        <v xml:space="preserve"> </v>
      </c>
      <c r="P52" s="28"/>
    </row>
    <row r="53" spans="1:16" ht="30" customHeight="1" x14ac:dyDescent="0.3">
      <c r="A53" s="241"/>
      <c r="B53" s="39" t="str">
        <f>Pools!D125</f>
        <v>X</v>
      </c>
      <c r="C53" s="82">
        <f>Pools!E125</f>
        <v>0</v>
      </c>
      <c r="D53" s="121"/>
      <c r="E53" s="33"/>
      <c r="F53" s="121"/>
      <c r="G53" s="207"/>
      <c r="I53" s="241"/>
      <c r="J53" s="39" t="str">
        <f>Pools!H125</f>
        <v>X</v>
      </c>
      <c r="K53" s="82">
        <f>Pools!I125</f>
        <v>0</v>
      </c>
      <c r="L53" s="121"/>
      <c r="M53" s="33"/>
      <c r="N53" s="121"/>
      <c r="O53" s="207"/>
      <c r="P53" s="28"/>
    </row>
    <row r="54" spans="1:16" ht="30" customHeight="1" x14ac:dyDescent="0.3">
      <c r="A54" s="241"/>
      <c r="I54" s="241"/>
      <c r="P54" s="28"/>
    </row>
    <row r="55" spans="1:16" ht="27.75" customHeight="1" x14ac:dyDescent="0.3">
      <c r="A55" s="241"/>
      <c r="B55" s="39" t="str">
        <f>Pools!D123</f>
        <v>Aubrey Nugent</v>
      </c>
      <c r="C55" s="39" t="str">
        <f>Pools!E123</f>
        <v xml:space="preserve">High </v>
      </c>
      <c r="I55" s="241"/>
      <c r="J55" s="39" t="str">
        <f>Pools!H123</f>
        <v>Jacob DeJesus</v>
      </c>
      <c r="K55" s="39" t="str">
        <f>Pools!I123</f>
        <v>Wash</v>
      </c>
      <c r="P55" s="28"/>
    </row>
    <row r="56" spans="1:16" ht="30" customHeight="1" x14ac:dyDescent="0.3">
      <c r="A56" s="241"/>
      <c r="C56" s="81"/>
      <c r="D56" s="253" t="s">
        <v>101</v>
      </c>
      <c r="E56" s="253"/>
      <c r="F56" s="253"/>
      <c r="G56" s="39" t="str">
        <f>IF(D57=1,C55,IF(F57=1,C57," "))</f>
        <v xml:space="preserve"> </v>
      </c>
      <c r="I56" s="241"/>
      <c r="K56" s="81"/>
      <c r="L56" s="252" t="s">
        <v>101</v>
      </c>
      <c r="M56" s="253"/>
      <c r="N56" s="253"/>
      <c r="O56" s="39" t="str">
        <f>IF(L57=1,K55,IF(N57=1,K57," "))</f>
        <v xml:space="preserve"> </v>
      </c>
      <c r="P56" s="28"/>
    </row>
    <row r="57" spans="1:16" ht="30" customHeight="1" x14ac:dyDescent="0.3">
      <c r="A57" s="241"/>
      <c r="B57" s="39" t="str">
        <f>Pools!D126</f>
        <v>X</v>
      </c>
      <c r="C57" s="82">
        <f>Pools!E126</f>
        <v>0</v>
      </c>
      <c r="D57" s="121"/>
      <c r="E57" s="33"/>
      <c r="F57" s="121"/>
      <c r="G57" s="207"/>
      <c r="I57" s="241"/>
      <c r="J57" s="39" t="str">
        <f>Pools!H126</f>
        <v>X</v>
      </c>
      <c r="K57" s="82">
        <f>Pools!I126</f>
        <v>0</v>
      </c>
      <c r="L57" s="121"/>
      <c r="M57" s="33"/>
      <c r="N57" s="121"/>
      <c r="O57" s="207"/>
      <c r="P57" s="28"/>
    </row>
    <row r="58" spans="1:16" ht="30" customHeight="1" x14ac:dyDescent="0.3">
      <c r="A58" s="241"/>
      <c r="I58" s="241"/>
      <c r="P58" s="28"/>
    </row>
    <row r="59" spans="1:16" ht="27.75" customHeight="1" x14ac:dyDescent="0.3">
      <c r="A59" s="241"/>
      <c r="B59" s="39" t="str">
        <f>Pools!D121</f>
        <v>Ethan Thomas</v>
      </c>
      <c r="C59" s="39" t="str">
        <f>Pools!E121</f>
        <v>U</v>
      </c>
      <c r="I59" s="241"/>
      <c r="J59" s="39" t="str">
        <f>Pools!H121</f>
        <v>Thierry Robergeau</v>
      </c>
      <c r="K59" s="39" t="str">
        <f>Pools!I121</f>
        <v>U</v>
      </c>
      <c r="P59" s="28"/>
    </row>
    <row r="60" spans="1:16" ht="35.25" customHeight="1" x14ac:dyDescent="0.3">
      <c r="A60" s="241"/>
      <c r="C60" s="81"/>
      <c r="D60" s="253" t="str">
        <f>IF(D61=1,B59,IF(F61=1,B61," "))</f>
        <v>Frank Ciardullo</v>
      </c>
      <c r="E60" s="253"/>
      <c r="F60" s="253"/>
      <c r="G60" s="39" t="str">
        <f>IF(D61=1,C59,IF(F61=1,C61," "))</f>
        <v>CN</v>
      </c>
      <c r="I60" s="241"/>
      <c r="L60" s="252" t="s">
        <v>101</v>
      </c>
      <c r="M60" s="253"/>
      <c r="N60" s="253"/>
      <c r="O60" s="39" t="str">
        <f>IF(L61=1,K59,IF(N61=1,K61," "))</f>
        <v xml:space="preserve"> </v>
      </c>
      <c r="P60" s="28"/>
    </row>
    <row r="61" spans="1:16" ht="30" customHeight="1" x14ac:dyDescent="0.3">
      <c r="A61" s="241"/>
      <c r="B61" s="39" t="str">
        <f>Pools!D124</f>
        <v>Frank Ciardullo</v>
      </c>
      <c r="C61" s="82" t="str">
        <f>Pools!E124</f>
        <v>CN</v>
      </c>
      <c r="D61" s="121"/>
      <c r="E61" s="33" t="s">
        <v>389</v>
      </c>
      <c r="F61" s="121">
        <v>1</v>
      </c>
      <c r="G61" s="207">
        <v>2</v>
      </c>
      <c r="I61" s="241"/>
      <c r="J61" s="39" t="str">
        <f>Pools!H124</f>
        <v>X</v>
      </c>
      <c r="K61" s="82">
        <f>Pools!I124</f>
        <v>0</v>
      </c>
      <c r="L61" s="121"/>
      <c r="M61" s="33"/>
      <c r="N61" s="121"/>
      <c r="O61" s="207"/>
      <c r="P61" s="28"/>
    </row>
    <row r="62" spans="1:16" ht="44.25" customHeight="1" thickBot="1" x14ac:dyDescent="0.35">
      <c r="A62" s="241"/>
      <c r="H62" s="83"/>
      <c r="I62" s="242"/>
      <c r="J62" s="83"/>
      <c r="K62" s="83"/>
      <c r="L62" s="122"/>
      <c r="M62" s="83"/>
      <c r="N62" s="122"/>
      <c r="O62" s="83"/>
    </row>
    <row r="63" spans="1:16" s="25" customFormat="1" ht="21.75" customHeight="1" thickBot="1" x14ac:dyDescent="0.25">
      <c r="A63" s="201" t="s">
        <v>54</v>
      </c>
      <c r="B63" s="202" t="s">
        <v>48</v>
      </c>
      <c r="C63" s="203" t="s">
        <v>32</v>
      </c>
      <c r="D63" s="204" t="s">
        <v>49</v>
      </c>
      <c r="E63" s="203" t="s">
        <v>50</v>
      </c>
      <c r="F63" s="204" t="s">
        <v>51</v>
      </c>
      <c r="G63" s="205" t="s">
        <v>47</v>
      </c>
      <c r="H63" s="45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3">
      <c r="A64" s="168"/>
      <c r="B64" s="37" t="str">
        <f>Pools!D122</f>
        <v>Michael Mauro</v>
      </c>
      <c r="C64" s="37" t="str">
        <f>Pools!E122</f>
        <v>JJEF</v>
      </c>
      <c r="D64" s="37">
        <f>IF(B64=0," ",COUNTIF($D$4:$D$13,B64)+COUNTIF($D$16:$D$25,B64)+COUNTIF($D$28:$D$37,B64)+COUNTIF($D$40:$D$49,B64)+COUNTIF($D$52:$D$61,B64))</f>
        <v>3</v>
      </c>
      <c r="E64" s="62" t="s">
        <v>50</v>
      </c>
      <c r="F64" s="37">
        <f>IF(B64=0," ",COUNTA($B$51:$B$61)-1-COUNTIF($B$51:$B$61,0)-D64)-2</f>
        <v>0</v>
      </c>
      <c r="G64" s="178">
        <v>1</v>
      </c>
      <c r="H64" s="193"/>
      <c r="I64" s="167"/>
      <c r="J64" s="162" t="str">
        <f>Pools!H123</f>
        <v>Jacob DeJesus</v>
      </c>
      <c r="K64" s="162" t="str">
        <f>Pools!I123</f>
        <v>Wash</v>
      </c>
      <c r="L64" s="162">
        <f>IF(J64=0," ",COUNTIF($L$4:$L$13,J64)+COUNTIF($L$16:$L$25,J64)+COUNTIF($L$28:$L$37,J64)+COUNTIF($L$40:$L$49,J64)+COUNTIF($L$52:$L$61,J64))</f>
        <v>2</v>
      </c>
      <c r="M64" s="170" t="s">
        <v>50</v>
      </c>
      <c r="N64" s="162">
        <f>IF(J64=0," ",COUNTA($J$51:$J$61)-1-COUNTIF($J$51:$J$61,0)-L64)-3</f>
        <v>0</v>
      </c>
      <c r="O64" s="177">
        <v>1</v>
      </c>
    </row>
    <row r="65" spans="1:15" ht="35.25" customHeight="1" x14ac:dyDescent="0.3">
      <c r="A65" s="168"/>
      <c r="B65" s="37" t="str">
        <f>Pools!D124</f>
        <v>Frank Ciardullo</v>
      </c>
      <c r="C65" s="37" t="str">
        <f>Pools!E124</f>
        <v>CN</v>
      </c>
      <c r="D65" s="37">
        <f>IF(B65=0," ",COUNTIF($D$4:$D$13,B65)+COUNTIF($D$16:$D$25,B65)+COUNTIF($D$28:$D$37,B65)+COUNTIF($D$40:$D$49,B65)+COUNTIF($D$52:$D$61,B65))</f>
        <v>2</v>
      </c>
      <c r="E65" s="62" t="s">
        <v>50</v>
      </c>
      <c r="F65" s="37">
        <f>IF(B65=0," ",COUNTA($B$51:$B$61)-1-COUNTIF($B$51:$B$61,0)-D65)-2</f>
        <v>1</v>
      </c>
      <c r="G65" s="178">
        <v>2</v>
      </c>
      <c r="H65" s="194"/>
      <c r="I65" s="168"/>
      <c r="J65" s="37" t="str">
        <f>Pools!H122</f>
        <v>Romeo Lemus</v>
      </c>
      <c r="K65" s="37" t="str">
        <f>Pools!I122</f>
        <v>King</v>
      </c>
      <c r="L65" s="37">
        <f>IF(J65=0," ",COUNTIF($L$4:$L$13,J65)+COUNTIF($L$16:$L$25,J65)+COUNTIF($L$28:$L$37,J65)+COUNTIF($L$40:$L$49,J65)+COUNTIF($L$52:$L$61,J65))</f>
        <v>1</v>
      </c>
      <c r="M65" s="84" t="s">
        <v>50</v>
      </c>
      <c r="N65" s="37">
        <f>IF(J65=0," ",COUNTA($J$51:$J$61)-1-COUNTIF($J$51:$J$61,0)-L65)-3</f>
        <v>1</v>
      </c>
      <c r="O65" s="178">
        <v>2</v>
      </c>
    </row>
    <row r="66" spans="1:15" ht="35.25" customHeight="1" x14ac:dyDescent="0.3">
      <c r="A66" s="168"/>
      <c r="B66" s="37" t="str">
        <f>Pools!D121</f>
        <v>Ethan Thomas</v>
      </c>
      <c r="C66" s="37" t="str">
        <f>Pools!E121</f>
        <v>U</v>
      </c>
      <c r="D66" s="37">
        <f>IF(B66=0," ",COUNTIF($D$4:$D$13,B66)+COUNTIF($D$16:$D$25,B66)+COUNTIF($D$28:$D$37,B66)+COUNTIF($D$40:$D$49,B66)+COUNTIF($D$52:$D$61,B66))</f>
        <v>1</v>
      </c>
      <c r="E66" s="62" t="s">
        <v>50</v>
      </c>
      <c r="F66" s="37">
        <f>IF(B66=0," ",COUNTA($B$51:$B$61)-1-COUNTIF($B$51:$B$61,0)-D66)-2</f>
        <v>2</v>
      </c>
      <c r="G66" s="178">
        <v>3</v>
      </c>
      <c r="H66" s="194"/>
      <c r="I66" s="168"/>
      <c r="J66" s="37" t="str">
        <f>Pools!H121</f>
        <v>Thierry Robergeau</v>
      </c>
      <c r="K66" s="37" t="str">
        <f>Pools!I121</f>
        <v>U</v>
      </c>
      <c r="L66" s="37">
        <f>IF(J66=0," ",COUNTIF($L$4:$L$13,J66)+COUNTIF($L$16:$L$25,J66)+COUNTIF($L$28:$L$37,J66)+COUNTIF($L$40:$L$49,J66)+COUNTIF($L$52:$L$61,J66))</f>
        <v>0</v>
      </c>
      <c r="M66" s="84" t="s">
        <v>50</v>
      </c>
      <c r="N66" s="37">
        <f>IF(J66=0," ",COUNTA($J$51:$J$61)-1-COUNTIF($J$51:$J$61,0)-L66)-3</f>
        <v>2</v>
      </c>
      <c r="O66" s="178">
        <v>3</v>
      </c>
    </row>
    <row r="67" spans="1:15" ht="35.25" customHeight="1" x14ac:dyDescent="0.3">
      <c r="A67" s="168"/>
      <c r="B67" s="37" t="str">
        <f>Pools!D123</f>
        <v>Aubrey Nugent</v>
      </c>
      <c r="C67" s="37" t="str">
        <f>Pools!E123</f>
        <v xml:space="preserve">High </v>
      </c>
      <c r="D67" s="37">
        <f>IF(B67=0," ",COUNTIF($D$4:$D$13,B67)+COUNTIF($D$16:$D$25,B67)+COUNTIF($D$28:$D$37,B67)+COUNTIF($D$40:$D$49,B67)+COUNTIF($D$52:$D$61,B67))</f>
        <v>0</v>
      </c>
      <c r="E67" s="62" t="s">
        <v>50</v>
      </c>
      <c r="F67" s="37">
        <f>IF(B67=0," ",COUNTA($B$51:$B$61)-1-COUNTIF($B$51:$B$61,0)-D67)-2</f>
        <v>3</v>
      </c>
      <c r="G67" s="178">
        <v>4</v>
      </c>
      <c r="H67" s="194"/>
      <c r="I67" s="168"/>
      <c r="L67" s="37"/>
      <c r="M67" s="84"/>
      <c r="N67" s="37"/>
      <c r="O67" s="178"/>
    </row>
    <row r="68" spans="1:15" ht="35.25" customHeight="1" x14ac:dyDescent="0.3">
      <c r="A68" s="168"/>
      <c r="D68" s="37"/>
      <c r="E68" s="62"/>
      <c r="F68" s="37"/>
      <c r="G68" s="178"/>
      <c r="H68" s="194"/>
      <c r="I68" s="168"/>
      <c r="L68" s="37"/>
      <c r="M68" s="84"/>
      <c r="N68" s="37"/>
      <c r="O68" s="178"/>
    </row>
    <row r="69" spans="1:15" ht="35.25" customHeight="1" thickBot="1" x14ac:dyDescent="0.35">
      <c r="A69" s="169"/>
      <c r="B69" s="83"/>
      <c r="C69" s="83"/>
      <c r="D69" s="83"/>
      <c r="E69" s="165"/>
      <c r="F69" s="83"/>
      <c r="G69" s="179"/>
      <c r="H69" s="195"/>
      <c r="I69" s="169"/>
      <c r="J69" s="83"/>
      <c r="K69" s="83"/>
      <c r="L69" s="83"/>
      <c r="M69" s="171"/>
      <c r="N69" s="83"/>
      <c r="O69" s="179"/>
    </row>
    <row r="70" spans="1:15" ht="35.25" customHeight="1" x14ac:dyDescent="0.5">
      <c r="D70" s="120" t="str">
        <f t="shared" ref="D70" si="0">IF(B70=0," ",COUNTIF($D$4:$D$13,B70)+COUNTIF($D$16:$D$25,B70)+COUNTIF($D$28:$D$37,B70)+COUNTIF($D$40:$D$49,B70)+COUNTIF($D$52:$D$61,B70))</f>
        <v xml:space="preserve"> </v>
      </c>
      <c r="F70" s="120" t="str">
        <f t="shared" ref="F70" si="1">IF(B70=0," ",COUNTA($B$51:$B$61)-1-COUNTIF($B$51:$B$61,0)-C70)</f>
        <v xml:space="preserve"> </v>
      </c>
      <c r="I70" s="88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6">
    <sortCondition ref="O64:O66"/>
  </sortState>
  <mergeCells count="42">
    <mergeCell ref="D24:F24"/>
    <mergeCell ref="D28:F28"/>
    <mergeCell ref="D32:F32"/>
    <mergeCell ref="D36:F36"/>
    <mergeCell ref="A1:G1"/>
    <mergeCell ref="A3:A13"/>
    <mergeCell ref="D4:F4"/>
    <mergeCell ref="D8:F8"/>
    <mergeCell ref="D12:F12"/>
    <mergeCell ref="I1:O1"/>
    <mergeCell ref="I3:I13"/>
    <mergeCell ref="L4:N4"/>
    <mergeCell ref="L8:N8"/>
    <mergeCell ref="L12:N12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  <mergeCell ref="I27:I38"/>
    <mergeCell ref="A27:A38"/>
    <mergeCell ref="A39:A50"/>
    <mergeCell ref="I51:I62"/>
    <mergeCell ref="I15:I25"/>
    <mergeCell ref="I39:I50"/>
    <mergeCell ref="D40:F40"/>
    <mergeCell ref="D44:F44"/>
    <mergeCell ref="D48:F48"/>
    <mergeCell ref="D52:F52"/>
    <mergeCell ref="D56:F56"/>
    <mergeCell ref="D60:F60"/>
    <mergeCell ref="A51:A62"/>
    <mergeCell ref="A15:A25"/>
    <mergeCell ref="D20:F20"/>
    <mergeCell ref="D16:F16"/>
  </mergeCells>
  <phoneticPr fontId="2" type="noConversion"/>
  <pageMargins left="0.75" right="0.75" top="1" bottom="1" header="0.5" footer="0.5"/>
  <pageSetup scale="69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2"/>
  <sheetViews>
    <sheetView tabSelected="1" zoomScale="70" zoomScaleNormal="70" zoomScaleSheetLayoutView="7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85546875" style="37" customWidth="1"/>
    <col min="3" max="3" width="13.140625" style="37" customWidth="1"/>
    <col min="4" max="4" width="13" style="120" customWidth="1"/>
    <col min="5" max="5" width="13" style="37" customWidth="1"/>
    <col min="6" max="6" width="13" style="120" customWidth="1"/>
    <col min="7" max="7" width="13" style="37" customWidth="1"/>
    <col min="8" max="8" width="5.7109375" style="37" customWidth="1"/>
    <col min="9" max="9" width="9.42578125" style="86" customWidth="1"/>
    <col min="10" max="10" width="43.7109375" style="37" customWidth="1"/>
    <col min="11" max="11" width="12.85546875" style="37" customWidth="1"/>
    <col min="12" max="12" width="14.28515625" style="120" customWidth="1"/>
    <col min="13" max="13" width="14.28515625" style="37" customWidth="1"/>
    <col min="14" max="14" width="14.28515625" style="120" customWidth="1"/>
    <col min="15" max="15" width="13" style="37" customWidth="1"/>
    <col min="16" max="16" width="13.140625" customWidth="1"/>
  </cols>
  <sheetData>
    <row r="1" spans="1:16" ht="31.5" customHeight="1" x14ac:dyDescent="0.2">
      <c r="A1" s="256" t="s">
        <v>45</v>
      </c>
      <c r="B1" s="256"/>
      <c r="C1" s="256"/>
      <c r="D1" s="257"/>
      <c r="E1" s="256"/>
      <c r="F1" s="257"/>
      <c r="G1" s="256"/>
      <c r="H1" s="192"/>
      <c r="I1" s="256" t="s">
        <v>46</v>
      </c>
      <c r="J1" s="256"/>
      <c r="K1" s="256"/>
      <c r="L1" s="257"/>
      <c r="M1" s="256"/>
      <c r="N1" s="257"/>
      <c r="O1" s="256"/>
    </row>
    <row r="2" spans="1:16" ht="22.5" customHeight="1" x14ac:dyDescent="0.5"/>
    <row r="3" spans="1:16" ht="30" customHeight="1" x14ac:dyDescent="0.3">
      <c r="A3" s="241" t="s">
        <v>52</v>
      </c>
      <c r="B3" s="39" t="str">
        <f>Pools!D130</f>
        <v>Christian Bernazar</v>
      </c>
      <c r="C3" s="39" t="str">
        <f>Pools!E130</f>
        <v>Wash</v>
      </c>
      <c r="I3" s="241" t="s">
        <v>11</v>
      </c>
      <c r="J3" s="39" t="str">
        <f>Pools!H130</f>
        <v>Colin Curley</v>
      </c>
      <c r="K3" s="39" t="str">
        <f>Pools!I130</f>
        <v>NP</v>
      </c>
      <c r="P3" s="28"/>
    </row>
    <row r="4" spans="1:16" ht="34.5" customHeight="1" x14ac:dyDescent="0.3">
      <c r="A4" s="241"/>
      <c r="D4" s="252" t="str">
        <f>IF(D5=1,B3,IF(F5=1,B5," "))</f>
        <v>Christian Bernazar</v>
      </c>
      <c r="E4" s="253"/>
      <c r="F4" s="253"/>
      <c r="G4" s="39" t="str">
        <f>IF(D5=1,C3,IF(F5=1,C5," "))</f>
        <v>Wash</v>
      </c>
      <c r="I4" s="241"/>
      <c r="L4" s="252" t="str">
        <f>IF(L5=1,J3,IF(N5=1,J5," "))</f>
        <v>Eric Castillo</v>
      </c>
      <c r="M4" s="253"/>
      <c r="N4" s="253"/>
      <c r="O4" s="39" t="str">
        <f>IF(L5=1,K3,IF(N5=1,K5," "))</f>
        <v>U</v>
      </c>
      <c r="P4" s="28"/>
    </row>
    <row r="5" spans="1:16" ht="34.5" customHeight="1" x14ac:dyDescent="0.3">
      <c r="A5" s="241"/>
      <c r="B5" s="39" t="str">
        <f>Pools!D131</f>
        <v>RJ Schneider</v>
      </c>
      <c r="C5" s="82" t="str">
        <f>Pools!E131</f>
        <v>High</v>
      </c>
      <c r="D5" s="121">
        <v>1</v>
      </c>
      <c r="E5" s="33" t="s">
        <v>269</v>
      </c>
      <c r="F5" s="121"/>
      <c r="G5" s="207">
        <v>0</v>
      </c>
      <c r="I5" s="241"/>
      <c r="J5" s="39" t="str">
        <f>Pools!H131</f>
        <v>Eric Castillo</v>
      </c>
      <c r="K5" s="82" t="str">
        <f>Pools!I131</f>
        <v>U</v>
      </c>
      <c r="L5" s="121"/>
      <c r="M5" s="33" t="s">
        <v>255</v>
      </c>
      <c r="N5" s="121">
        <v>1</v>
      </c>
      <c r="O5" s="207">
        <v>2</v>
      </c>
      <c r="P5" s="28"/>
    </row>
    <row r="6" spans="1:16" ht="34.5" customHeight="1" x14ac:dyDescent="0.3">
      <c r="A6" s="241"/>
      <c r="I6" s="241"/>
      <c r="P6" s="28"/>
    </row>
    <row r="7" spans="1:16" ht="34.5" customHeight="1" x14ac:dyDescent="0.3">
      <c r="A7" s="241"/>
      <c r="B7" s="39" t="str">
        <f>Pools!D132</f>
        <v>Jaden Lewis White</v>
      </c>
      <c r="C7" s="39" t="str">
        <f>Pools!E132</f>
        <v>U</v>
      </c>
      <c r="I7" s="241"/>
      <c r="J7" s="39" t="str">
        <f>Pools!H132</f>
        <v>Jose Mendez</v>
      </c>
      <c r="K7" s="39" t="str">
        <f>Pools!I132</f>
        <v>ER</v>
      </c>
      <c r="P7" s="28"/>
    </row>
    <row r="8" spans="1:16" ht="34.5" customHeight="1" x14ac:dyDescent="0.3">
      <c r="A8" s="241"/>
      <c r="D8" s="252" t="str">
        <f>IF(D9=1,B7,IF(F9=1,B9," "))</f>
        <v>Jaden Lewis White</v>
      </c>
      <c r="E8" s="253"/>
      <c r="F8" s="253"/>
      <c r="G8" s="39" t="str">
        <f>IF(D9=1,C7,IF(F9=1,C9," "))</f>
        <v>U</v>
      </c>
      <c r="I8" s="241"/>
      <c r="L8" s="252" t="str">
        <f>IF(L9=1,J7,IF(N9=1,J9," "))</f>
        <v>Binak Bruncaj</v>
      </c>
      <c r="M8" s="253"/>
      <c r="N8" s="253"/>
      <c r="O8" s="39" t="str">
        <f>IF(L9=1,K7,IF(N9=1,K9," "))</f>
        <v>TZ</v>
      </c>
      <c r="P8" s="28"/>
    </row>
    <row r="9" spans="1:16" ht="34.5" customHeight="1" x14ac:dyDescent="0.3">
      <c r="A9" s="241"/>
      <c r="B9" s="39" t="str">
        <f>Pools!D133</f>
        <v>Clinton Malone</v>
      </c>
      <c r="C9" s="82" t="str">
        <f>Pools!E133</f>
        <v>RCK</v>
      </c>
      <c r="D9" s="121">
        <v>1</v>
      </c>
      <c r="E9" s="33" t="s">
        <v>271</v>
      </c>
      <c r="F9" s="121"/>
      <c r="G9" s="207">
        <v>2</v>
      </c>
      <c r="I9" s="241"/>
      <c r="J9" s="39" t="str">
        <f>Pools!H133</f>
        <v>Binak Bruncaj</v>
      </c>
      <c r="K9" s="82" t="str">
        <f>Pools!I133</f>
        <v>TZ</v>
      </c>
      <c r="L9" s="121"/>
      <c r="M9" s="33" t="s">
        <v>273</v>
      </c>
      <c r="N9" s="121">
        <v>1</v>
      </c>
      <c r="O9" s="207">
        <v>1.5</v>
      </c>
      <c r="P9" s="28"/>
    </row>
    <row r="10" spans="1:16" ht="34.5" customHeight="1" x14ac:dyDescent="0.3">
      <c r="A10" s="241"/>
      <c r="I10" s="241"/>
      <c r="P10" s="28"/>
    </row>
    <row r="11" spans="1:16" ht="34.5" customHeight="1" x14ac:dyDescent="0.3">
      <c r="A11" s="241"/>
      <c r="B11" s="39" t="str">
        <f>Pools!D134</f>
        <v>Hunter Holmes</v>
      </c>
      <c r="C11" s="39" t="str">
        <f>Pools!E134</f>
        <v>NP</v>
      </c>
      <c r="F11" s="121"/>
      <c r="I11" s="241"/>
      <c r="J11" s="39" t="str">
        <f>Pools!H134</f>
        <v>Noah Ricci</v>
      </c>
      <c r="K11" s="39" t="str">
        <f>Pools!I134</f>
        <v>King</v>
      </c>
      <c r="P11" s="28"/>
    </row>
    <row r="12" spans="1:16" ht="43.5" customHeight="1" x14ac:dyDescent="0.3">
      <c r="A12" s="241"/>
      <c r="D12" s="252" t="str">
        <f>IF(D13=1,B11,IF(F13=1,B13," "))</f>
        <v>Hunter Holmes</v>
      </c>
      <c r="E12" s="253"/>
      <c r="F12" s="253"/>
      <c r="G12" s="39" t="str">
        <f>IF(D13=1,C11,IF(F13=1,C13," "))</f>
        <v>NP</v>
      </c>
      <c r="I12" s="241"/>
      <c r="L12" s="252" t="str">
        <f>IF(L13=1,J11,IF(N13=1,J13," "))</f>
        <v>Noah Ricci</v>
      </c>
      <c r="M12" s="253"/>
      <c r="N12" s="253"/>
      <c r="O12" s="39" t="str">
        <f>IF(L13=1,K11,IF(N13=1,K13," "))</f>
        <v>King</v>
      </c>
      <c r="P12" s="28"/>
    </row>
    <row r="13" spans="1:16" ht="34.5" customHeight="1" x14ac:dyDescent="0.3">
      <c r="A13" s="241"/>
      <c r="B13" s="39" t="str">
        <f>Pools!D135</f>
        <v xml:space="preserve">Michael Ponce </v>
      </c>
      <c r="C13" s="82" t="str">
        <f>Pools!E135</f>
        <v>CN</v>
      </c>
      <c r="D13" s="121">
        <v>1</v>
      </c>
      <c r="E13" s="33" t="s">
        <v>270</v>
      </c>
      <c r="F13" s="121"/>
      <c r="G13" s="207">
        <v>2</v>
      </c>
      <c r="I13" s="241"/>
      <c r="J13" s="39" t="str">
        <f>Pools!H135</f>
        <v>Carlos Perez</v>
      </c>
      <c r="K13" s="82" t="str">
        <f>Pools!I135</f>
        <v>U</v>
      </c>
      <c r="L13" s="121">
        <v>1</v>
      </c>
      <c r="M13" s="33" t="s">
        <v>272</v>
      </c>
      <c r="N13" s="121"/>
      <c r="O13" s="207">
        <v>2</v>
      </c>
      <c r="P13" s="28"/>
    </row>
    <row r="14" spans="1:16" ht="34.5" customHeight="1" thickBot="1" x14ac:dyDescent="0.75">
      <c r="A14" s="105"/>
      <c r="B14" s="85"/>
      <c r="C14" s="85"/>
      <c r="D14" s="122"/>
      <c r="E14" s="83"/>
      <c r="F14" s="122"/>
      <c r="G14" s="83"/>
      <c r="H14" s="83"/>
      <c r="I14" s="105"/>
      <c r="J14" s="85"/>
      <c r="K14" s="85"/>
      <c r="L14" s="123"/>
      <c r="M14" s="85"/>
      <c r="N14" s="123"/>
      <c r="O14" s="85"/>
      <c r="P14" s="28"/>
    </row>
    <row r="15" spans="1:16" ht="34.5" customHeight="1" x14ac:dyDescent="0.3">
      <c r="A15" s="241" t="s">
        <v>15</v>
      </c>
      <c r="B15" s="39" t="str">
        <f>Pools!D133</f>
        <v>Clinton Malone</v>
      </c>
      <c r="C15" s="39" t="str">
        <f>Pools!E133</f>
        <v>RCK</v>
      </c>
      <c r="I15" s="241" t="s">
        <v>15</v>
      </c>
      <c r="J15" s="39" t="str">
        <f>Pools!H133</f>
        <v>Binak Bruncaj</v>
      </c>
      <c r="K15" s="39" t="str">
        <f>Pools!I133</f>
        <v>TZ</v>
      </c>
      <c r="P15" s="28"/>
    </row>
    <row r="16" spans="1:16" ht="38.25" customHeight="1" x14ac:dyDescent="0.3">
      <c r="A16" s="241"/>
      <c r="D16" s="252" t="str">
        <f>IF(D17=1,B15,IF(F17=1,B17," "))</f>
        <v>Clinton Malone</v>
      </c>
      <c r="E16" s="253"/>
      <c r="F16" s="253"/>
      <c r="G16" s="39" t="str">
        <f>IF(D17=1,C15,IF(F17=1,C17," "))</f>
        <v>RCK</v>
      </c>
      <c r="I16" s="241"/>
      <c r="L16" s="252" t="str">
        <f>IF(L17=1,J15,IF(N17=1,J17," "))</f>
        <v>Binak Bruncaj</v>
      </c>
      <c r="M16" s="253"/>
      <c r="N16" s="253"/>
      <c r="O16" s="39" t="str">
        <f>IF(L17=1,K15,IF(N17=1,K17," "))</f>
        <v>TZ</v>
      </c>
      <c r="P16" s="28"/>
    </row>
    <row r="17" spans="1:16" ht="34.5" customHeight="1" x14ac:dyDescent="0.3">
      <c r="A17" s="241"/>
      <c r="B17" s="39" t="str">
        <f>Pools!D134</f>
        <v>Hunter Holmes</v>
      </c>
      <c r="C17" s="82" t="str">
        <f>Pools!E134</f>
        <v>NP</v>
      </c>
      <c r="D17" s="121">
        <v>1</v>
      </c>
      <c r="E17" s="33" t="s">
        <v>228</v>
      </c>
      <c r="F17" s="121"/>
      <c r="G17" s="207">
        <v>2</v>
      </c>
      <c r="I17" s="241"/>
      <c r="J17" s="39" t="str">
        <f>Pools!H134</f>
        <v>Noah Ricci</v>
      </c>
      <c r="K17" s="82" t="str">
        <f>Pools!I134</f>
        <v>King</v>
      </c>
      <c r="L17" s="121">
        <v>1</v>
      </c>
      <c r="M17" s="33" t="s">
        <v>307</v>
      </c>
      <c r="N17" s="121"/>
      <c r="O17" s="207">
        <v>2</v>
      </c>
      <c r="P17" s="28"/>
    </row>
    <row r="18" spans="1:16" ht="34.5" customHeight="1" x14ac:dyDescent="0.3">
      <c r="A18" s="241"/>
      <c r="I18" s="241"/>
      <c r="P18" s="28"/>
    </row>
    <row r="19" spans="1:16" ht="34.5" customHeight="1" x14ac:dyDescent="0.3">
      <c r="A19" s="241"/>
      <c r="B19" s="39" t="str">
        <f>Pools!D130</f>
        <v>Christian Bernazar</v>
      </c>
      <c r="C19" s="39" t="str">
        <f>Pools!E130</f>
        <v>Wash</v>
      </c>
      <c r="I19" s="241"/>
      <c r="J19" s="39" t="str">
        <f>Pools!H130</f>
        <v>Colin Curley</v>
      </c>
      <c r="K19" s="39" t="str">
        <f>Pools!I130</f>
        <v>NP</v>
      </c>
      <c r="P19" s="28"/>
    </row>
    <row r="20" spans="1:16" ht="38.25" customHeight="1" x14ac:dyDescent="0.3">
      <c r="A20" s="241"/>
      <c r="D20" s="252" t="str">
        <f>IF(D21=1,B19,IF(F21=1,B21," "))</f>
        <v>Jaden Lewis White</v>
      </c>
      <c r="E20" s="253"/>
      <c r="F20" s="253"/>
      <c r="G20" s="39" t="str">
        <f>IF(D21=1,C19,IF(F21=1,C21," "))</f>
        <v>U</v>
      </c>
      <c r="I20" s="241"/>
      <c r="L20" s="252" t="str">
        <f>IF(L21=1,J19,IF(N21=1,J21," "))</f>
        <v>Jose Mendez</v>
      </c>
      <c r="M20" s="253"/>
      <c r="N20" s="253"/>
      <c r="O20" s="39" t="str">
        <f>IF(L21=1,K19,IF(N21=1,K21," "))</f>
        <v>ER</v>
      </c>
      <c r="P20" s="28"/>
    </row>
    <row r="21" spans="1:16" ht="34.5" customHeight="1" x14ac:dyDescent="0.3">
      <c r="A21" s="241"/>
      <c r="B21" s="39" t="str">
        <f>Pools!D132</f>
        <v>Jaden Lewis White</v>
      </c>
      <c r="C21" s="82" t="str">
        <f>Pools!E132</f>
        <v>U</v>
      </c>
      <c r="D21" s="121"/>
      <c r="E21" s="33" t="s">
        <v>242</v>
      </c>
      <c r="F21" s="121">
        <v>1</v>
      </c>
      <c r="G21" s="207">
        <v>2</v>
      </c>
      <c r="I21" s="241"/>
      <c r="J21" s="39" t="str">
        <f>Pools!H132</f>
        <v>Jose Mendez</v>
      </c>
      <c r="K21" s="82" t="str">
        <f>Pools!I132</f>
        <v>ER</v>
      </c>
      <c r="L21" s="121"/>
      <c r="M21" s="33" t="s">
        <v>255</v>
      </c>
      <c r="N21" s="121">
        <v>1</v>
      </c>
      <c r="O21" s="207">
        <v>2</v>
      </c>
      <c r="P21" s="28"/>
    </row>
    <row r="22" spans="1:16" ht="30" customHeight="1" x14ac:dyDescent="0.3">
      <c r="A22" s="241"/>
      <c r="I22" s="241"/>
      <c r="P22" s="28"/>
    </row>
    <row r="23" spans="1:16" ht="27.75" customHeight="1" x14ac:dyDescent="0.3">
      <c r="A23" s="241"/>
      <c r="B23" s="39" t="str">
        <f>Pools!D131</f>
        <v>RJ Schneider</v>
      </c>
      <c r="C23" s="39" t="str">
        <f>Pools!E131</f>
        <v>High</v>
      </c>
      <c r="I23" s="241"/>
      <c r="J23" s="39" t="str">
        <f>Pools!H131</f>
        <v>Eric Castillo</v>
      </c>
      <c r="K23" s="39" t="str">
        <f>Pools!I131</f>
        <v>U</v>
      </c>
      <c r="P23" s="28"/>
    </row>
    <row r="24" spans="1:16" ht="41.25" customHeight="1" x14ac:dyDescent="0.3">
      <c r="A24" s="241"/>
      <c r="D24" s="252" t="str">
        <f>IF(D25=1,B23,IF(F25=1,B25," "))</f>
        <v xml:space="preserve">Michael Ponce </v>
      </c>
      <c r="E24" s="253"/>
      <c r="F24" s="253"/>
      <c r="G24" s="39" t="str">
        <f>IF(D25=1,C23,IF(F25=1,C25," "))</f>
        <v>CN</v>
      </c>
      <c r="I24" s="241"/>
      <c r="L24" s="252" t="str">
        <f>IF(L25=1,J23,IF(N25=1,J25," "))</f>
        <v>Carlos Perez</v>
      </c>
      <c r="M24" s="253"/>
      <c r="N24" s="253"/>
      <c r="O24" s="39" t="str">
        <f>IF(L25=1,K23,IF(N25=1,K25," "))</f>
        <v>U</v>
      </c>
      <c r="P24" s="28"/>
    </row>
    <row r="25" spans="1:16" ht="30" customHeight="1" x14ac:dyDescent="0.3">
      <c r="A25" s="241"/>
      <c r="B25" s="39" t="str">
        <f>Pools!D135</f>
        <v xml:space="preserve">Michael Ponce </v>
      </c>
      <c r="C25" s="82" t="str">
        <f>Pools!E135</f>
        <v>CN</v>
      </c>
      <c r="D25" s="121"/>
      <c r="E25" s="33" t="s">
        <v>301</v>
      </c>
      <c r="F25" s="121">
        <v>1</v>
      </c>
      <c r="G25" s="207">
        <v>2</v>
      </c>
      <c r="I25" s="241"/>
      <c r="J25" s="39" t="str">
        <f>Pools!H135</f>
        <v>Carlos Perez</v>
      </c>
      <c r="K25" s="82" t="str">
        <f>Pools!I135</f>
        <v>U</v>
      </c>
      <c r="L25" s="121"/>
      <c r="M25" s="33" t="s">
        <v>288</v>
      </c>
      <c r="N25" s="121">
        <v>1</v>
      </c>
      <c r="O25" s="207">
        <v>2</v>
      </c>
      <c r="P25" s="28"/>
    </row>
    <row r="26" spans="1:16" ht="19.5" customHeight="1" thickBot="1" x14ac:dyDescent="0.75">
      <c r="A26" s="105"/>
      <c r="B26" s="83"/>
      <c r="C26" s="83"/>
      <c r="D26" s="122"/>
      <c r="E26" s="83"/>
      <c r="F26" s="122"/>
      <c r="G26" s="83"/>
      <c r="H26" s="83"/>
      <c r="I26" s="105"/>
      <c r="J26" s="83"/>
      <c r="K26" s="83"/>
      <c r="L26" s="122"/>
      <c r="M26" s="83"/>
      <c r="N26" s="122"/>
      <c r="O26" s="83"/>
      <c r="P26" s="28"/>
    </row>
    <row r="27" spans="1:16" ht="27.75" customHeight="1" x14ac:dyDescent="0.3">
      <c r="A27" s="240" t="s">
        <v>16</v>
      </c>
      <c r="B27" s="39" t="str">
        <f>Pools!D133</f>
        <v>Clinton Malone</v>
      </c>
      <c r="C27" s="39" t="str">
        <f>Pools!E133</f>
        <v>RCK</v>
      </c>
      <c r="I27" s="240" t="s">
        <v>16</v>
      </c>
      <c r="J27" s="39" t="str">
        <f>Pools!H133</f>
        <v>Binak Bruncaj</v>
      </c>
      <c r="K27" s="39" t="str">
        <f>Pools!I133</f>
        <v>TZ</v>
      </c>
      <c r="P27" s="28"/>
    </row>
    <row r="28" spans="1:16" ht="37.5" customHeight="1" x14ac:dyDescent="0.3">
      <c r="A28" s="241"/>
      <c r="D28" s="252" t="str">
        <f>IF(D29=1,B27,IF(F29=1,B29," "))</f>
        <v xml:space="preserve">Michael Ponce </v>
      </c>
      <c r="E28" s="253"/>
      <c r="F28" s="253"/>
      <c r="G28" s="39" t="str">
        <f>IF(D29=1,C27,IF(F29=1,C29," "))</f>
        <v>CN</v>
      </c>
      <c r="I28" s="241"/>
      <c r="L28" s="252" t="str">
        <f>IF(L29=1,J27,IF(N29=1,J29," "))</f>
        <v>Binak Bruncaj</v>
      </c>
      <c r="M28" s="253"/>
      <c r="N28" s="253"/>
      <c r="O28" s="39" t="str">
        <f>IF(L29=1,K27,IF(N29=1,K29," "))</f>
        <v>TZ</v>
      </c>
      <c r="P28" s="28"/>
    </row>
    <row r="29" spans="1:16" ht="30" customHeight="1" x14ac:dyDescent="0.3">
      <c r="A29" s="241"/>
      <c r="B29" s="39" t="str">
        <f>Pools!D135</f>
        <v xml:space="preserve">Michael Ponce </v>
      </c>
      <c r="C29" s="82" t="str">
        <f>Pools!E135</f>
        <v>CN</v>
      </c>
      <c r="D29" s="121"/>
      <c r="E29" s="33" t="s">
        <v>234</v>
      </c>
      <c r="F29" s="121">
        <v>1</v>
      </c>
      <c r="G29" s="207">
        <v>2</v>
      </c>
      <c r="I29" s="241"/>
      <c r="J29" s="39" t="str">
        <f>Pools!H135</f>
        <v>Carlos Perez</v>
      </c>
      <c r="K29" s="82" t="str">
        <f>Pools!I135</f>
        <v>U</v>
      </c>
      <c r="L29" s="121">
        <v>1</v>
      </c>
      <c r="M29" s="33" t="s">
        <v>343</v>
      </c>
      <c r="N29" s="121"/>
      <c r="O29" s="207">
        <v>0</v>
      </c>
      <c r="P29" s="28"/>
    </row>
    <row r="30" spans="1:16" ht="30" customHeight="1" x14ac:dyDescent="0.3">
      <c r="A30" s="241"/>
      <c r="C30" s="101"/>
      <c r="I30" s="241"/>
      <c r="P30" s="28"/>
    </row>
    <row r="31" spans="1:16" ht="27.75" customHeight="1" x14ac:dyDescent="0.3">
      <c r="A31" s="241"/>
      <c r="B31" s="39" t="str">
        <f>Pools!D130</f>
        <v>Christian Bernazar</v>
      </c>
      <c r="C31" s="39" t="str">
        <f>Pools!E130</f>
        <v>Wash</v>
      </c>
      <c r="I31" s="241"/>
      <c r="J31" s="39" t="str">
        <f>Pools!H130</f>
        <v>Colin Curley</v>
      </c>
      <c r="K31" s="39" t="str">
        <f>Pools!I130</f>
        <v>NP</v>
      </c>
      <c r="P31" s="28"/>
    </row>
    <row r="32" spans="1:16" ht="30" customHeight="1" x14ac:dyDescent="0.3">
      <c r="A32" s="241"/>
      <c r="D32" s="252" t="str">
        <f>IF(D33=1,B31,IF(F33=1,B33," "))</f>
        <v>Christian Bernazar</v>
      </c>
      <c r="E32" s="253"/>
      <c r="F32" s="253"/>
      <c r="G32" s="39" t="str">
        <f>IF(D33=1,C31,IF(F33=1,C33," "))</f>
        <v>Wash</v>
      </c>
      <c r="I32" s="241"/>
      <c r="L32" s="252" t="str">
        <f>IF(L33=1,J31,IF(N33=1,J33," "))</f>
        <v>Noah Ricci</v>
      </c>
      <c r="M32" s="253"/>
      <c r="N32" s="253"/>
      <c r="O32" s="39" t="str">
        <f>IF(L33=1,K31,IF(N33=1,K33," "))</f>
        <v>King</v>
      </c>
      <c r="P32" s="28"/>
    </row>
    <row r="33" spans="1:16" ht="30" customHeight="1" x14ac:dyDescent="0.3">
      <c r="A33" s="241"/>
      <c r="B33" s="39" t="str">
        <f>Pools!D134</f>
        <v>Hunter Holmes</v>
      </c>
      <c r="C33" s="82" t="str">
        <f>Pools!E134</f>
        <v>NP</v>
      </c>
      <c r="D33" s="121">
        <v>1</v>
      </c>
      <c r="E33" s="33" t="s">
        <v>344</v>
      </c>
      <c r="F33" s="121"/>
      <c r="G33" s="207">
        <v>2</v>
      </c>
      <c r="I33" s="241"/>
      <c r="J33" s="39" t="str">
        <f>Pools!H134</f>
        <v>Noah Ricci</v>
      </c>
      <c r="K33" s="82" t="str">
        <f>Pools!I134</f>
        <v>King</v>
      </c>
      <c r="L33" s="121"/>
      <c r="M33" s="33" t="s">
        <v>255</v>
      </c>
      <c r="N33" s="121">
        <v>1</v>
      </c>
      <c r="O33" s="207">
        <v>2</v>
      </c>
      <c r="P33" s="28"/>
    </row>
    <row r="34" spans="1:16" ht="30" customHeight="1" x14ac:dyDescent="0.3">
      <c r="A34" s="241"/>
      <c r="I34" s="241"/>
      <c r="P34" s="28"/>
    </row>
    <row r="35" spans="1:16" ht="27.75" customHeight="1" x14ac:dyDescent="0.3">
      <c r="A35" s="241"/>
      <c r="B35" s="39" t="str">
        <f>Pools!D131</f>
        <v>RJ Schneider</v>
      </c>
      <c r="C35" s="39" t="str">
        <f>Pools!E131</f>
        <v>High</v>
      </c>
      <c r="I35" s="241"/>
      <c r="J35" s="39" t="str">
        <f>Pools!H131</f>
        <v>Eric Castillo</v>
      </c>
      <c r="K35" s="39" t="str">
        <f>Pools!I131</f>
        <v>U</v>
      </c>
      <c r="P35" s="28"/>
    </row>
    <row r="36" spans="1:16" ht="28.5" customHeight="1" x14ac:dyDescent="0.3">
      <c r="A36" s="241"/>
      <c r="D36" s="252" t="str">
        <f>IF(D37=1,B35,IF(F37=1,B37," "))</f>
        <v>Jaden Lewis White</v>
      </c>
      <c r="E36" s="253"/>
      <c r="F36" s="253"/>
      <c r="G36" s="93" t="str">
        <f>IF(D37=1,C35,IF(F37=1,C37," "))</f>
        <v>U</v>
      </c>
      <c r="H36" s="191"/>
      <c r="I36" s="241"/>
      <c r="L36" s="252" t="str">
        <f>IF(L37=1,J35,IF(N37=1,J37," "))</f>
        <v>Eric Castillo</v>
      </c>
      <c r="M36" s="253"/>
      <c r="N36" s="253"/>
      <c r="O36" s="39" t="str">
        <f>IF(L37=1,K35,IF(N37=1,K37," "))</f>
        <v>U</v>
      </c>
      <c r="P36" s="28"/>
    </row>
    <row r="37" spans="1:16" ht="28.5" customHeight="1" x14ac:dyDescent="0.3">
      <c r="A37" s="241"/>
      <c r="B37" s="39" t="str">
        <f>Pools!D132</f>
        <v>Jaden Lewis White</v>
      </c>
      <c r="C37" s="82" t="str">
        <f>Pools!E132</f>
        <v>U</v>
      </c>
      <c r="D37" s="121"/>
      <c r="E37" s="33" t="s">
        <v>342</v>
      </c>
      <c r="F37" s="121">
        <v>1</v>
      </c>
      <c r="G37" s="207">
        <v>2</v>
      </c>
      <c r="I37" s="241"/>
      <c r="J37" s="39" t="str">
        <f>Pools!H132</f>
        <v>Jose Mendez</v>
      </c>
      <c r="K37" s="82" t="str">
        <f>Pools!I132</f>
        <v>ER</v>
      </c>
      <c r="L37" s="121">
        <v>1</v>
      </c>
      <c r="M37" s="33" t="s">
        <v>299</v>
      </c>
      <c r="N37" s="121"/>
      <c r="O37" s="207">
        <v>2</v>
      </c>
      <c r="P37" s="28"/>
    </row>
    <row r="38" spans="1:16" ht="34.5" customHeight="1" thickBot="1" x14ac:dyDescent="0.35">
      <c r="A38" s="242"/>
      <c r="B38" s="83"/>
      <c r="C38" s="83"/>
      <c r="D38" s="122"/>
      <c r="E38" s="83"/>
      <c r="F38" s="122"/>
      <c r="G38" s="83"/>
      <c r="H38" s="83"/>
      <c r="I38" s="242"/>
      <c r="J38" s="83"/>
      <c r="K38" s="83"/>
      <c r="L38" s="122"/>
      <c r="M38" s="83"/>
      <c r="N38" s="122"/>
      <c r="O38" s="83"/>
      <c r="P38" s="28"/>
    </row>
    <row r="39" spans="1:16" ht="33" customHeight="1" x14ac:dyDescent="0.3">
      <c r="A39" s="240" t="s">
        <v>17</v>
      </c>
      <c r="B39" s="39" t="str">
        <f>Pools!D132</f>
        <v>Jaden Lewis White</v>
      </c>
      <c r="C39" s="39" t="str">
        <f>Pools!E132</f>
        <v>U</v>
      </c>
      <c r="I39" s="240" t="s">
        <v>17</v>
      </c>
      <c r="J39" s="39" t="str">
        <f>Pools!H132</f>
        <v>Jose Mendez</v>
      </c>
      <c r="K39" s="39" t="str">
        <f>Pools!I132</f>
        <v>ER</v>
      </c>
      <c r="P39" s="28"/>
    </row>
    <row r="40" spans="1:16" ht="25.5" customHeight="1" x14ac:dyDescent="0.3">
      <c r="A40" s="241"/>
      <c r="C40" s="81"/>
      <c r="D40" s="253" t="str">
        <f>IF(D41=1,B39,IF(F41=1,B41," "))</f>
        <v>Jaden Lewis White</v>
      </c>
      <c r="E40" s="253"/>
      <c r="F40" s="253"/>
      <c r="G40" s="39" t="str">
        <f>IF(D41=1,C39,IF(F41=1,C41," "))</f>
        <v>U</v>
      </c>
      <c r="I40" s="241"/>
      <c r="L40" s="252" t="str">
        <f>IF(L41=1,J39,IF(N41=1,J41," "))</f>
        <v>Noah Ricci</v>
      </c>
      <c r="M40" s="253"/>
      <c r="N40" s="253"/>
      <c r="O40" s="39" t="str">
        <f>IF(L41=1,K39,IF(N41=1,K41," "))</f>
        <v>King</v>
      </c>
      <c r="P40" s="28"/>
    </row>
    <row r="41" spans="1:16" ht="25.5" customHeight="1" x14ac:dyDescent="0.3">
      <c r="A41" s="241"/>
      <c r="B41" s="39" t="str">
        <f>Pools!D134</f>
        <v>Hunter Holmes</v>
      </c>
      <c r="C41" s="82" t="str">
        <f>Pools!E134</f>
        <v>NP</v>
      </c>
      <c r="D41" s="121">
        <v>1</v>
      </c>
      <c r="E41" s="33" t="s">
        <v>368</v>
      </c>
      <c r="F41" s="121"/>
      <c r="G41" s="207">
        <v>2</v>
      </c>
      <c r="I41" s="241"/>
      <c r="J41" s="39" t="str">
        <f>Pools!H134</f>
        <v>Noah Ricci</v>
      </c>
      <c r="K41" s="82" t="str">
        <f>Pools!I134</f>
        <v>King</v>
      </c>
      <c r="L41" s="121"/>
      <c r="M41" s="33" t="s">
        <v>320</v>
      </c>
      <c r="N41" s="121">
        <v>1</v>
      </c>
      <c r="O41" s="207">
        <v>2</v>
      </c>
      <c r="P41" s="28"/>
    </row>
    <row r="42" spans="1:16" ht="25.5" customHeight="1" x14ac:dyDescent="0.3">
      <c r="A42" s="241"/>
      <c r="I42" s="241"/>
      <c r="P42" s="28"/>
    </row>
    <row r="43" spans="1:16" ht="25.5" customHeight="1" x14ac:dyDescent="0.3">
      <c r="A43" s="241"/>
      <c r="B43" s="39" t="str">
        <f>Pools!D131</f>
        <v>RJ Schneider</v>
      </c>
      <c r="C43" s="39" t="str">
        <f>Pools!E131</f>
        <v>High</v>
      </c>
      <c r="I43" s="241"/>
      <c r="J43" s="39" t="str">
        <f>Pools!H131</f>
        <v>Eric Castillo</v>
      </c>
      <c r="K43" s="39" t="str">
        <f>Pools!I131</f>
        <v>U</v>
      </c>
      <c r="P43" s="28"/>
    </row>
    <row r="44" spans="1:16" ht="25.5" customHeight="1" x14ac:dyDescent="0.3">
      <c r="A44" s="241"/>
      <c r="C44" s="81"/>
      <c r="D44" s="253" t="str">
        <f>IF(D45=1,B43,IF(F45=1,B45," "))</f>
        <v>Clinton Malone</v>
      </c>
      <c r="E44" s="253"/>
      <c r="F44" s="253"/>
      <c r="G44" s="39" t="str">
        <f>IF(D45=1,C43,IF(F45=1,C45," "))</f>
        <v>RCK</v>
      </c>
      <c r="I44" s="241"/>
      <c r="L44" s="252" t="str">
        <f>IF(L45=1,J43,IF(N45=1,J45," "))</f>
        <v>Binak Bruncaj</v>
      </c>
      <c r="M44" s="253"/>
      <c r="N44" s="253"/>
      <c r="O44" s="39" t="str">
        <f>IF(L45=1,K43,IF(N45=1,K45," "))</f>
        <v>TZ</v>
      </c>
      <c r="P44" s="28"/>
    </row>
    <row r="45" spans="1:16" ht="25.5" customHeight="1" x14ac:dyDescent="0.3">
      <c r="A45" s="241"/>
      <c r="B45" s="39" t="str">
        <f>Pools!D133</f>
        <v>Clinton Malone</v>
      </c>
      <c r="C45" s="82" t="str">
        <f>Pools!E133</f>
        <v>RCK</v>
      </c>
      <c r="D45" s="121"/>
      <c r="E45" s="33" t="s">
        <v>295</v>
      </c>
      <c r="F45" s="121">
        <v>1</v>
      </c>
      <c r="G45" s="207">
        <v>2</v>
      </c>
      <c r="I45" s="241"/>
      <c r="J45" s="39" t="str">
        <f>Pools!H133</f>
        <v>Binak Bruncaj</v>
      </c>
      <c r="K45" s="82" t="str">
        <f>Pools!I133</f>
        <v>TZ</v>
      </c>
      <c r="L45" s="121"/>
      <c r="M45" s="33" t="s">
        <v>359</v>
      </c>
      <c r="N45" s="121">
        <v>1</v>
      </c>
      <c r="O45" s="207">
        <v>2</v>
      </c>
      <c r="P45" s="28"/>
    </row>
    <row r="46" spans="1:16" ht="25.5" customHeight="1" x14ac:dyDescent="0.3">
      <c r="A46" s="241"/>
      <c r="I46" s="241"/>
      <c r="P46" s="28"/>
    </row>
    <row r="47" spans="1:16" ht="25.5" customHeight="1" x14ac:dyDescent="0.3">
      <c r="A47" s="241"/>
      <c r="B47" s="39" t="str">
        <f>Pools!D130</f>
        <v>Christian Bernazar</v>
      </c>
      <c r="C47" s="39" t="str">
        <f>Pools!E130</f>
        <v>Wash</v>
      </c>
      <c r="I47" s="241"/>
      <c r="J47" s="39" t="str">
        <f>Pools!H130</f>
        <v>Colin Curley</v>
      </c>
      <c r="K47" s="39" t="str">
        <f>Pools!I130</f>
        <v>NP</v>
      </c>
      <c r="P47" s="28"/>
    </row>
    <row r="48" spans="1:16" ht="25.5" customHeight="1" x14ac:dyDescent="0.3">
      <c r="A48" s="241"/>
      <c r="C48" s="81"/>
      <c r="D48" s="253" t="str">
        <f>IF(D49=1,B47,IF(F49=1,B49," "))</f>
        <v xml:space="preserve">Michael Ponce </v>
      </c>
      <c r="E48" s="253"/>
      <c r="F48" s="253"/>
      <c r="G48" s="39" t="str">
        <f>IF(D49=1,C47,IF(F49=1,C49," "))</f>
        <v>CN</v>
      </c>
      <c r="I48" s="241"/>
      <c r="L48" s="252" t="str">
        <f>IF(L49=1,J47,IF(N49=1,J49," "))</f>
        <v>Carlos Perez</v>
      </c>
      <c r="M48" s="253"/>
      <c r="N48" s="253"/>
      <c r="O48" s="39" t="str">
        <f>IF(L49=1,K47,IF(N49=1,K49," "))</f>
        <v>U</v>
      </c>
      <c r="P48" s="28"/>
    </row>
    <row r="49" spans="1:16" ht="25.5" customHeight="1" x14ac:dyDescent="0.3">
      <c r="A49" s="241"/>
      <c r="B49" s="39" t="str">
        <f>Pools!D135</f>
        <v xml:space="preserve">Michael Ponce </v>
      </c>
      <c r="C49" s="82" t="str">
        <f>Pools!E135</f>
        <v>CN</v>
      </c>
      <c r="D49" s="121"/>
      <c r="E49" s="33" t="s">
        <v>369</v>
      </c>
      <c r="F49" s="121">
        <v>1</v>
      </c>
      <c r="G49" s="207">
        <v>1</v>
      </c>
      <c r="I49" s="241"/>
      <c r="J49" s="39" t="str">
        <f>Pools!H135</f>
        <v>Carlos Perez</v>
      </c>
      <c r="K49" s="82" t="str">
        <f>Pools!I135</f>
        <v>U</v>
      </c>
      <c r="L49" s="121"/>
      <c r="M49" s="33" t="s">
        <v>255</v>
      </c>
      <c r="N49" s="121">
        <v>1</v>
      </c>
      <c r="O49" s="207">
        <v>2</v>
      </c>
      <c r="P49" s="28"/>
    </row>
    <row r="50" spans="1:16" ht="38.25" customHeight="1" thickBot="1" x14ac:dyDescent="0.35">
      <c r="A50" s="242"/>
      <c r="B50" s="83"/>
      <c r="C50" s="83"/>
      <c r="D50" s="122"/>
      <c r="E50" s="83"/>
      <c r="F50" s="122"/>
      <c r="G50" s="83"/>
      <c r="H50" s="83"/>
      <c r="I50" s="242"/>
      <c r="J50" s="83"/>
      <c r="K50" s="83"/>
      <c r="L50" s="122"/>
      <c r="M50" s="83"/>
      <c r="N50" s="122"/>
      <c r="O50" s="83"/>
      <c r="P50" s="28"/>
    </row>
    <row r="51" spans="1:16" ht="27.75" customHeight="1" x14ac:dyDescent="0.3">
      <c r="A51" s="240" t="s">
        <v>18</v>
      </c>
      <c r="B51" s="39" t="str">
        <f>Pools!D131</f>
        <v>RJ Schneider</v>
      </c>
      <c r="C51" s="39" t="str">
        <f>Pools!E131</f>
        <v>High</v>
      </c>
      <c r="I51" s="240" t="s">
        <v>18</v>
      </c>
      <c r="J51" s="39" t="str">
        <f>Pools!H131</f>
        <v>Eric Castillo</v>
      </c>
      <c r="K51" s="39" t="str">
        <f>Pools!I131</f>
        <v>U</v>
      </c>
      <c r="P51" s="28"/>
    </row>
    <row r="52" spans="1:16" ht="24.75" customHeight="1" x14ac:dyDescent="0.3">
      <c r="A52" s="241"/>
      <c r="C52" s="81"/>
      <c r="D52" s="252" t="str">
        <f>IF(D53=1,B51,IF(F53=1,B53," "))</f>
        <v>Hunter Holmes</v>
      </c>
      <c r="E52" s="253"/>
      <c r="F52" s="253"/>
      <c r="G52" s="39" t="str">
        <f>IF(D53=1,C51,IF(F53=1,C53," "))</f>
        <v>NP</v>
      </c>
      <c r="I52" s="241"/>
      <c r="L52" s="252" t="str">
        <f>IF(L53=1,J51,IF(N53=1,J53," "))</f>
        <v>Noah Ricci</v>
      </c>
      <c r="M52" s="253"/>
      <c r="N52" s="253"/>
      <c r="O52" s="39" t="str">
        <f>IF(L53=1,K51,IF(N53=1,K53," "))</f>
        <v>King</v>
      </c>
      <c r="P52" s="28"/>
    </row>
    <row r="53" spans="1:16" ht="30" customHeight="1" x14ac:dyDescent="0.3">
      <c r="A53" s="241"/>
      <c r="B53" s="39" t="str">
        <f>Pools!D134</f>
        <v>Hunter Holmes</v>
      </c>
      <c r="C53" s="82" t="str">
        <f>Pools!E134</f>
        <v>NP</v>
      </c>
      <c r="D53" s="121"/>
      <c r="E53" s="33" t="s">
        <v>301</v>
      </c>
      <c r="F53" s="121">
        <v>1</v>
      </c>
      <c r="G53" s="207">
        <v>2</v>
      </c>
      <c r="I53" s="241"/>
      <c r="J53" s="39" t="str">
        <f>Pools!H134</f>
        <v>Noah Ricci</v>
      </c>
      <c r="K53" s="82" t="str">
        <f>Pools!I134</f>
        <v>King</v>
      </c>
      <c r="L53" s="121"/>
      <c r="M53" s="33" t="s">
        <v>381</v>
      </c>
      <c r="N53" s="121">
        <v>1</v>
      </c>
      <c r="O53" s="207">
        <v>2</v>
      </c>
      <c r="P53" s="28"/>
    </row>
    <row r="54" spans="1:16" ht="30" customHeight="1" x14ac:dyDescent="0.3">
      <c r="A54" s="241"/>
      <c r="I54" s="241"/>
      <c r="P54" s="28"/>
    </row>
    <row r="55" spans="1:16" ht="27.75" customHeight="1" x14ac:dyDescent="0.3">
      <c r="A55" s="241"/>
      <c r="B55" s="39" t="str">
        <f>Pools!D132</f>
        <v>Jaden Lewis White</v>
      </c>
      <c r="C55" s="39" t="str">
        <f>Pools!E132</f>
        <v>U</v>
      </c>
      <c r="I55" s="241"/>
      <c r="J55" s="39" t="str">
        <f>Pools!H132</f>
        <v>Jose Mendez</v>
      </c>
      <c r="K55" s="39" t="str">
        <f>Pools!I132</f>
        <v>ER</v>
      </c>
      <c r="P55" s="28"/>
    </row>
    <row r="56" spans="1:16" ht="30" customHeight="1" x14ac:dyDescent="0.3">
      <c r="A56" s="241"/>
      <c r="C56" s="81"/>
      <c r="D56" s="253" t="str">
        <f>IF(D57=1,B55,IF(F57=1,B57," "))</f>
        <v>Jaden Lewis White</v>
      </c>
      <c r="E56" s="253"/>
      <c r="F56" s="253"/>
      <c r="G56" s="39" t="str">
        <f>IF(D57=1,C55,IF(F57=1,C57," "))</f>
        <v>U</v>
      </c>
      <c r="I56" s="241"/>
      <c r="K56" s="81"/>
      <c r="L56" s="252" t="str">
        <f>IF(L57=1,J55,IF(N57=1,J57," "))</f>
        <v>Carlos Perez</v>
      </c>
      <c r="M56" s="253"/>
      <c r="N56" s="253"/>
      <c r="O56" s="39" t="str">
        <f>IF(L57=1,K55,IF(N57=1,K57," "))</f>
        <v>U</v>
      </c>
      <c r="P56" s="28"/>
    </row>
    <row r="57" spans="1:16" ht="30" customHeight="1" x14ac:dyDescent="0.3">
      <c r="A57" s="241"/>
      <c r="B57" s="39" t="str">
        <f>Pools!D135</f>
        <v xml:space="preserve">Michael Ponce </v>
      </c>
      <c r="C57" s="82" t="str">
        <f>Pools!E135</f>
        <v>CN</v>
      </c>
      <c r="D57" s="121">
        <v>1</v>
      </c>
      <c r="E57" s="33" t="s">
        <v>390</v>
      </c>
      <c r="F57" s="121"/>
      <c r="G57" s="207">
        <v>2</v>
      </c>
      <c r="I57" s="241"/>
      <c r="J57" s="39" t="str">
        <f>Pools!H135</f>
        <v>Carlos Perez</v>
      </c>
      <c r="K57" s="82" t="str">
        <f>Pools!I135</f>
        <v>U</v>
      </c>
      <c r="L57" s="121"/>
      <c r="M57" s="33" t="s">
        <v>391</v>
      </c>
      <c r="N57" s="121">
        <v>1</v>
      </c>
      <c r="O57" s="207">
        <v>2</v>
      </c>
      <c r="P57" s="28"/>
    </row>
    <row r="58" spans="1:16" ht="30" customHeight="1" x14ac:dyDescent="0.3">
      <c r="A58" s="241"/>
      <c r="I58" s="241"/>
      <c r="P58" s="28"/>
    </row>
    <row r="59" spans="1:16" ht="27.75" customHeight="1" x14ac:dyDescent="0.3">
      <c r="A59" s="241"/>
      <c r="B59" s="39" t="str">
        <f>Pools!D130</f>
        <v>Christian Bernazar</v>
      </c>
      <c r="C59" s="39" t="str">
        <f>Pools!E130</f>
        <v>Wash</v>
      </c>
      <c r="I59" s="241"/>
      <c r="J59" s="39" t="str">
        <f>Pools!H130</f>
        <v>Colin Curley</v>
      </c>
      <c r="K59" s="39" t="str">
        <f>Pools!I130</f>
        <v>NP</v>
      </c>
      <c r="P59" s="28"/>
    </row>
    <row r="60" spans="1:16" ht="35.25" customHeight="1" x14ac:dyDescent="0.3">
      <c r="A60" s="241"/>
      <c r="C60" s="81"/>
      <c r="D60" s="253" t="str">
        <f>IF(D61=1,B59,IF(F61=1,B61," "))</f>
        <v>Christian Bernazar</v>
      </c>
      <c r="E60" s="253"/>
      <c r="F60" s="253"/>
      <c r="G60" s="39" t="str">
        <f>IF(D61=1,C59,IF(F61=1,C61," "))</f>
        <v>Wash</v>
      </c>
      <c r="I60" s="241"/>
      <c r="L60" s="252" t="str">
        <f>IF(L61=1,J59,IF(N61=1,J61," "))</f>
        <v>Binak Bruncaj</v>
      </c>
      <c r="M60" s="253"/>
      <c r="N60" s="253"/>
      <c r="O60" s="39" t="str">
        <f>IF(L61=1,K59,IF(N61=1,K61," "))</f>
        <v>TZ</v>
      </c>
      <c r="P60" s="28"/>
    </row>
    <row r="61" spans="1:16" ht="30" customHeight="1" x14ac:dyDescent="0.3">
      <c r="A61" s="241"/>
      <c r="B61" s="39" t="str">
        <f>Pools!D133</f>
        <v>Clinton Malone</v>
      </c>
      <c r="C61" s="82" t="str">
        <f>Pools!E133</f>
        <v>RCK</v>
      </c>
      <c r="D61" s="121">
        <v>1</v>
      </c>
      <c r="E61" s="33" t="s">
        <v>372</v>
      </c>
      <c r="F61" s="121"/>
      <c r="G61" s="207">
        <v>2</v>
      </c>
      <c r="I61" s="241"/>
      <c r="J61" s="39" t="str">
        <f>Pools!H133</f>
        <v>Binak Bruncaj</v>
      </c>
      <c r="K61" s="82" t="str">
        <f>Pools!I133</f>
        <v>TZ</v>
      </c>
      <c r="L61" s="121"/>
      <c r="M61" s="33" t="s">
        <v>255</v>
      </c>
      <c r="N61" s="121">
        <v>1</v>
      </c>
      <c r="O61" s="207">
        <v>2</v>
      </c>
      <c r="P61" s="28"/>
    </row>
    <row r="62" spans="1:16" ht="44.25" customHeight="1" thickBot="1" x14ac:dyDescent="0.35">
      <c r="A62" s="242"/>
      <c r="B62" s="83"/>
      <c r="C62" s="83"/>
      <c r="D62" s="122"/>
      <c r="E62" s="83"/>
      <c r="F62" s="122"/>
      <c r="G62" s="83"/>
      <c r="H62" s="83"/>
      <c r="I62" s="242"/>
      <c r="J62" s="83"/>
      <c r="K62" s="83"/>
      <c r="L62" s="122"/>
      <c r="M62" s="83"/>
      <c r="N62" s="122"/>
      <c r="O62" s="83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9" t="s">
        <v>49</v>
      </c>
      <c r="E63" s="45" t="s">
        <v>50</v>
      </c>
      <c r="F63" s="119" t="s">
        <v>51</v>
      </c>
      <c r="G63" s="45" t="s">
        <v>47</v>
      </c>
      <c r="H63" s="45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3">
      <c r="A64" s="167"/>
      <c r="B64" s="162" t="str">
        <f>Pools!D132</f>
        <v>Jaden Lewis White</v>
      </c>
      <c r="C64" s="162" t="str">
        <f>Pools!E132</f>
        <v>U</v>
      </c>
      <c r="D64" s="162">
        <f t="shared" ref="D64:D69" si="0">IF(B64=0," ",COUNTIF($D$4:$D$13,B64)+COUNTIF($D$16:$D$25,B64)+COUNTIF($D$28:$D$37,B64)+COUNTIF($D$40:$D$49,B64)+COUNTIF($D$52:$D$61,B64))</f>
        <v>5</v>
      </c>
      <c r="E64" s="163" t="s">
        <v>50</v>
      </c>
      <c r="F64" s="162">
        <f t="shared" ref="F64:F69" si="1">IF(B64=0," ",COUNTA($B$51:$B$61)-1-COUNTIF($B$51:$B$61,0)-D64)</f>
        <v>0</v>
      </c>
      <c r="G64" s="177">
        <v>1</v>
      </c>
      <c r="H64" s="193"/>
      <c r="I64" s="167"/>
      <c r="J64" s="162" t="str">
        <f>Pools!H133</f>
        <v>Binak Bruncaj</v>
      </c>
      <c r="K64" s="162" t="str">
        <f>Pools!I133</f>
        <v>TZ</v>
      </c>
      <c r="L64" s="162">
        <f t="shared" ref="L64:L69" si="2">IF(J64=0," ",COUNTIF($L$4:$L$13,J64)+COUNTIF($L$16:$L$25,J64)+COUNTIF($L$28:$L$37,J64)+COUNTIF($L$40:$L$49,J64)+COUNTIF($L$52:$L$61,J64))</f>
        <v>5</v>
      </c>
      <c r="M64" s="170" t="s">
        <v>50</v>
      </c>
      <c r="N64" s="162">
        <f t="shared" ref="N64:N69" si="3">IF(J64=0," ",COUNTA($J$51:$J$61)-1-COUNTIF($J$51:$J$61,0)-L64)</f>
        <v>0</v>
      </c>
      <c r="O64" s="177">
        <v>1</v>
      </c>
    </row>
    <row r="65" spans="1:15" ht="35.25" customHeight="1" x14ac:dyDescent="0.3">
      <c r="A65" s="168"/>
      <c r="B65" s="37" t="str">
        <f>Pools!D135</f>
        <v xml:space="preserve">Michael Ponce </v>
      </c>
      <c r="C65" s="37" t="str">
        <f>Pools!E135</f>
        <v>CN</v>
      </c>
      <c r="D65" s="37">
        <f t="shared" si="0"/>
        <v>3</v>
      </c>
      <c r="E65" s="62" t="s">
        <v>50</v>
      </c>
      <c r="F65" s="37">
        <f t="shared" si="1"/>
        <v>2</v>
      </c>
      <c r="G65" s="178">
        <v>2</v>
      </c>
      <c r="H65" s="194"/>
      <c r="I65" s="168"/>
      <c r="J65" s="37" t="str">
        <f>Pools!H134</f>
        <v>Noah Ricci</v>
      </c>
      <c r="K65" s="37" t="str">
        <f>Pools!I134</f>
        <v>King</v>
      </c>
      <c r="L65" s="37">
        <f t="shared" si="2"/>
        <v>4</v>
      </c>
      <c r="M65" s="84" t="s">
        <v>50</v>
      </c>
      <c r="N65" s="37">
        <f t="shared" si="3"/>
        <v>1</v>
      </c>
      <c r="O65" s="178">
        <v>2</v>
      </c>
    </row>
    <row r="66" spans="1:15" ht="35.25" customHeight="1" x14ac:dyDescent="0.3">
      <c r="A66" s="168"/>
      <c r="B66" s="37" t="str">
        <f>Pools!D130</f>
        <v>Christian Bernazar</v>
      </c>
      <c r="C66" s="37" t="str">
        <f>Pools!E130</f>
        <v>Wash</v>
      </c>
      <c r="D66" s="37">
        <f t="shared" si="0"/>
        <v>3</v>
      </c>
      <c r="E66" s="62" t="s">
        <v>50</v>
      </c>
      <c r="F66" s="37">
        <f t="shared" si="1"/>
        <v>2</v>
      </c>
      <c r="G66" s="178">
        <v>3</v>
      </c>
      <c r="H66" s="194"/>
      <c r="I66" s="168"/>
      <c r="J66" s="37" t="str">
        <f>Pools!H135</f>
        <v>Carlos Perez</v>
      </c>
      <c r="K66" s="37" t="str">
        <f>Pools!I135</f>
        <v>U</v>
      </c>
      <c r="L66" s="37">
        <f t="shared" si="2"/>
        <v>3</v>
      </c>
      <c r="M66" s="84" t="s">
        <v>50</v>
      </c>
      <c r="N66" s="37">
        <f t="shared" si="3"/>
        <v>2</v>
      </c>
      <c r="O66" s="178">
        <v>3</v>
      </c>
    </row>
    <row r="67" spans="1:15" ht="35.25" customHeight="1" x14ac:dyDescent="0.3">
      <c r="A67" s="168"/>
      <c r="B67" s="37" t="str">
        <f>Pools!D133</f>
        <v>Clinton Malone</v>
      </c>
      <c r="C67" s="37" t="str">
        <f>Pools!E133</f>
        <v>RCK</v>
      </c>
      <c r="D67" s="37">
        <f t="shared" si="0"/>
        <v>2</v>
      </c>
      <c r="E67" s="62" t="s">
        <v>50</v>
      </c>
      <c r="F67" s="37">
        <f t="shared" si="1"/>
        <v>3</v>
      </c>
      <c r="G67" s="178">
        <v>4</v>
      </c>
      <c r="H67" s="194"/>
      <c r="I67" s="168"/>
      <c r="J67" s="37" t="str">
        <f>Pools!H131</f>
        <v>Eric Castillo</v>
      </c>
      <c r="K67" s="37" t="str">
        <f>Pools!I131</f>
        <v>U</v>
      </c>
      <c r="L67" s="37">
        <f t="shared" si="2"/>
        <v>2</v>
      </c>
      <c r="M67" s="84" t="s">
        <v>50</v>
      </c>
      <c r="N67" s="37">
        <f t="shared" si="3"/>
        <v>3</v>
      </c>
      <c r="O67" s="178">
        <v>4</v>
      </c>
    </row>
    <row r="68" spans="1:15" ht="35.25" customHeight="1" x14ac:dyDescent="0.3">
      <c r="A68" s="168"/>
      <c r="B68" s="37" t="str">
        <f>Pools!D134</f>
        <v>Hunter Holmes</v>
      </c>
      <c r="C68" s="37" t="str">
        <f>Pools!E134</f>
        <v>NP</v>
      </c>
      <c r="D68" s="37">
        <f t="shared" si="0"/>
        <v>2</v>
      </c>
      <c r="E68" s="62" t="s">
        <v>50</v>
      </c>
      <c r="F68" s="37">
        <f t="shared" si="1"/>
        <v>3</v>
      </c>
      <c r="G68" s="178">
        <v>5</v>
      </c>
      <c r="H68" s="194"/>
      <c r="I68" s="168"/>
      <c r="J68" s="37" t="str">
        <f>Pools!H132</f>
        <v>Jose Mendez</v>
      </c>
      <c r="K68" s="37" t="str">
        <f>Pools!I132</f>
        <v>ER</v>
      </c>
      <c r="L68" s="37">
        <f t="shared" si="2"/>
        <v>1</v>
      </c>
      <c r="M68" s="84" t="s">
        <v>50</v>
      </c>
      <c r="N68" s="37">
        <f t="shared" si="3"/>
        <v>4</v>
      </c>
      <c r="O68" s="178">
        <v>5</v>
      </c>
    </row>
    <row r="69" spans="1:15" ht="35.25" customHeight="1" thickBot="1" x14ac:dyDescent="0.35">
      <c r="A69" s="169"/>
      <c r="B69" s="83" t="str">
        <f>Pools!D131</f>
        <v>RJ Schneider</v>
      </c>
      <c r="C69" s="83" t="str">
        <f>Pools!E131</f>
        <v>High</v>
      </c>
      <c r="D69" s="83">
        <f t="shared" si="0"/>
        <v>0</v>
      </c>
      <c r="E69" s="165" t="s">
        <v>50</v>
      </c>
      <c r="F69" s="83">
        <f t="shared" si="1"/>
        <v>5</v>
      </c>
      <c r="G69" s="179">
        <v>6</v>
      </c>
      <c r="H69" s="195"/>
      <c r="I69" s="169"/>
      <c r="J69" s="83" t="str">
        <f>Pools!H130</f>
        <v>Colin Curley</v>
      </c>
      <c r="K69" s="83" t="str">
        <f>Pools!I130</f>
        <v>NP</v>
      </c>
      <c r="L69" s="83">
        <f t="shared" si="2"/>
        <v>0</v>
      </c>
      <c r="M69" s="171" t="s">
        <v>50</v>
      </c>
      <c r="N69" s="83">
        <f t="shared" si="3"/>
        <v>5</v>
      </c>
      <c r="O69" s="179">
        <v>6</v>
      </c>
    </row>
    <row r="70" spans="1:15" ht="35.25" customHeight="1" x14ac:dyDescent="0.5">
      <c r="D70" s="120" t="str">
        <f t="shared" ref="D70" si="4">IF(B70=0," ",COUNTIF($D$4:$D$13,B70)+COUNTIF($D$16:$D$25,B70)+COUNTIF($D$28:$D$37,B70)+COUNTIF($D$40:$D$49,B70)+COUNTIF($D$52:$D$61,B70))</f>
        <v xml:space="preserve"> </v>
      </c>
      <c r="F70" s="120" t="str">
        <f t="shared" ref="F70" si="5">IF(B70=0," ",COUNTA($B$51:$B$61)-1-COUNTIF($B$51:$B$61,0)-C70)</f>
        <v xml:space="preserve"> </v>
      </c>
      <c r="I70" s="88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9">
    <sortCondition ref="O64:O69"/>
  </sortState>
  <mergeCells count="42">
    <mergeCell ref="D24:F24"/>
    <mergeCell ref="D28:F28"/>
    <mergeCell ref="D32:F32"/>
    <mergeCell ref="D36:F36"/>
    <mergeCell ref="A1:G1"/>
    <mergeCell ref="A3:A13"/>
    <mergeCell ref="D4:F4"/>
    <mergeCell ref="D8:F8"/>
    <mergeCell ref="D12:F12"/>
    <mergeCell ref="I1:O1"/>
    <mergeCell ref="I3:I13"/>
    <mergeCell ref="L4:N4"/>
    <mergeCell ref="L8:N8"/>
    <mergeCell ref="L12:N12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  <mergeCell ref="I27:I38"/>
    <mergeCell ref="A27:A38"/>
    <mergeCell ref="A39:A50"/>
    <mergeCell ref="I51:I62"/>
    <mergeCell ref="I15:I25"/>
    <mergeCell ref="I39:I50"/>
    <mergeCell ref="D40:F40"/>
    <mergeCell ref="D44:F44"/>
    <mergeCell ref="D48:F48"/>
    <mergeCell ref="D52:F52"/>
    <mergeCell ref="D56:F56"/>
    <mergeCell ref="D60:F60"/>
    <mergeCell ref="A51:A62"/>
    <mergeCell ref="A15:A25"/>
    <mergeCell ref="D20:F20"/>
    <mergeCell ref="D16:F1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76"/>
  <sheetViews>
    <sheetView tabSelected="1" topLeftCell="A137" zoomScale="80" zoomScaleNormal="80" workbookViewId="0">
      <selection activeCell="B68" sqref="B68:C68"/>
    </sheetView>
  </sheetViews>
  <sheetFormatPr defaultRowHeight="18" x14ac:dyDescent="0.25"/>
  <cols>
    <col min="1" max="1" width="33.85546875" customWidth="1"/>
    <col min="3" max="3" width="9.140625" style="35"/>
    <col min="4" max="4" width="12" customWidth="1"/>
    <col min="5" max="5" width="8.7109375" style="35" customWidth="1"/>
    <col min="7" max="7" width="9.140625" style="104"/>
    <col min="8" max="8" width="3.28515625" customWidth="1"/>
    <col min="11" max="11" width="13.140625" customWidth="1"/>
    <col min="13" max="13" width="9.140625" style="104"/>
  </cols>
  <sheetData>
    <row r="1" spans="1:13" x14ac:dyDescent="0.25">
      <c r="A1" s="268">
        <v>101</v>
      </c>
      <c r="B1" s="268"/>
      <c r="C1" s="268"/>
      <c r="D1" s="268"/>
      <c r="E1" s="268"/>
      <c r="F1" s="268"/>
    </row>
    <row r="2" spans="1:13" ht="18" customHeight="1" x14ac:dyDescent="0.25">
      <c r="A2" s="42" t="str">
        <f>'101'!B64</f>
        <v>Tajae Tamar</v>
      </c>
      <c r="B2" s="42" t="str">
        <f>'101'!C64</f>
        <v>U</v>
      </c>
      <c r="C2" s="110"/>
      <c r="D2" s="91"/>
      <c r="E2" s="110"/>
      <c r="F2" s="91"/>
      <c r="I2" s="91"/>
      <c r="J2" s="91"/>
      <c r="K2" s="91"/>
      <c r="L2" s="91"/>
    </row>
    <row r="3" spans="1:13" ht="18" customHeight="1" thickBot="1" x14ac:dyDescent="0.3">
      <c r="A3" s="50"/>
      <c r="B3" s="50"/>
      <c r="C3" s="243" t="str">
        <f>IF(C4=1,A2,IF(E4=1,A4," "))</f>
        <v>Tajae Tamar</v>
      </c>
      <c r="D3" s="244"/>
      <c r="E3" s="244"/>
      <c r="F3" s="42" t="str">
        <f>IF(C4=1,B2,IF(E4=1,B4," "))</f>
        <v>U</v>
      </c>
      <c r="G3" s="104" t="s">
        <v>55</v>
      </c>
      <c r="I3" s="244" t="s">
        <v>91</v>
      </c>
      <c r="J3" s="244"/>
      <c r="K3" s="244"/>
      <c r="L3" s="42" t="s">
        <v>33</v>
      </c>
      <c r="M3" s="104" t="s">
        <v>58</v>
      </c>
    </row>
    <row r="4" spans="1:13" ht="18" customHeight="1" thickBot="1" x14ac:dyDescent="0.3">
      <c r="A4" s="42" t="str">
        <f>'101'!J64</f>
        <v>X</v>
      </c>
      <c r="B4" s="52">
        <f>'101'!K64</f>
        <v>0</v>
      </c>
      <c r="C4" s="111">
        <v>1</v>
      </c>
      <c r="D4" s="41"/>
      <c r="E4" s="111"/>
      <c r="F4" s="40"/>
      <c r="G4" s="210">
        <f>16+F4</f>
        <v>16</v>
      </c>
      <c r="I4" s="102"/>
      <c r="J4" s="41"/>
      <c r="K4" s="102"/>
      <c r="L4" s="40"/>
      <c r="M4" s="210">
        <v>12</v>
      </c>
    </row>
    <row r="5" spans="1:13" ht="18" customHeight="1" x14ac:dyDescent="0.25">
      <c r="A5" s="50"/>
      <c r="B5" s="50"/>
      <c r="C5" s="112"/>
      <c r="D5" s="40"/>
      <c r="E5" s="112"/>
      <c r="F5" s="40"/>
      <c r="I5" s="40"/>
      <c r="J5" s="40"/>
      <c r="K5" s="40"/>
      <c r="L5" s="40"/>
    </row>
    <row r="6" spans="1:13" ht="18" customHeight="1" x14ac:dyDescent="0.25">
      <c r="A6" s="42"/>
      <c r="B6" s="42"/>
      <c r="C6" s="112"/>
      <c r="D6" s="91"/>
      <c r="E6" s="110"/>
      <c r="F6" s="91"/>
      <c r="I6" s="40"/>
      <c r="J6" s="91"/>
      <c r="K6" s="91"/>
      <c r="L6" s="91"/>
    </row>
    <row r="7" spans="1:13" ht="18" customHeight="1" thickBot="1" x14ac:dyDescent="0.3">
      <c r="A7" s="50"/>
      <c r="B7" s="50"/>
      <c r="C7" s="243" t="str">
        <f>A10</f>
        <v>Blake Powers</v>
      </c>
      <c r="D7" s="244"/>
      <c r="E7" s="244"/>
      <c r="F7" s="42" t="str">
        <f>B10</f>
        <v>NP</v>
      </c>
      <c r="G7" s="104" t="s">
        <v>56</v>
      </c>
      <c r="I7" s="244" t="str">
        <f>IF(C8=1,A8,IF(E8=1,A6," "))</f>
        <v xml:space="preserve"> </v>
      </c>
      <c r="J7" s="244"/>
      <c r="K7" s="244"/>
      <c r="L7" s="42" t="str">
        <f>IF(C8=1,B8,IF(E8=1,B6," "))</f>
        <v xml:space="preserve"> </v>
      </c>
      <c r="M7" s="104" t="s">
        <v>59</v>
      </c>
    </row>
    <row r="8" spans="1:13" ht="18" customHeight="1" thickBot="1" x14ac:dyDescent="0.3">
      <c r="A8" s="42" t="str">
        <f>'101'!J65</f>
        <v>X</v>
      </c>
      <c r="B8" s="52">
        <f>'101'!K65</f>
        <v>0</v>
      </c>
      <c r="C8" s="111"/>
      <c r="D8" s="41"/>
      <c r="E8" s="111"/>
      <c r="F8" s="40"/>
      <c r="G8" s="210">
        <f>F8+9</f>
        <v>9</v>
      </c>
      <c r="I8" s="102"/>
      <c r="J8" s="41"/>
      <c r="K8" s="102"/>
      <c r="L8" s="40"/>
      <c r="M8" s="210">
        <v>7</v>
      </c>
    </row>
    <row r="9" spans="1:13" ht="18" customHeight="1" x14ac:dyDescent="0.25">
      <c r="A9" s="50"/>
      <c r="B9" s="50"/>
      <c r="C9" s="112"/>
      <c r="D9" s="40"/>
      <c r="E9" s="112"/>
      <c r="F9" s="40"/>
      <c r="I9" s="40"/>
      <c r="J9" s="40"/>
      <c r="K9" s="40"/>
      <c r="L9" s="40"/>
    </row>
    <row r="10" spans="1:13" ht="18" customHeight="1" x14ac:dyDescent="0.25">
      <c r="A10" s="42" t="str">
        <f>'101'!B66</f>
        <v>Blake Powers</v>
      </c>
      <c r="B10" s="42" t="str">
        <f>'101'!C66</f>
        <v>NP</v>
      </c>
      <c r="C10" s="110"/>
      <c r="D10" s="91"/>
      <c r="E10" s="113"/>
      <c r="F10" s="91"/>
      <c r="I10" s="91"/>
      <c r="J10" s="91"/>
      <c r="K10" s="103"/>
      <c r="L10" s="91"/>
    </row>
    <row r="11" spans="1:13" ht="18" customHeight="1" thickBot="1" x14ac:dyDescent="0.3">
      <c r="A11" s="50"/>
      <c r="B11" s="50"/>
      <c r="C11" s="243" t="str">
        <f>IF(C12=1,A10,IF(E12=1,A12," "))</f>
        <v xml:space="preserve"> </v>
      </c>
      <c r="D11" s="244"/>
      <c r="E11" s="244"/>
      <c r="F11" s="42" t="str">
        <f>IF(C12=1,B10,IF(E12=1,B12," "))</f>
        <v xml:space="preserve"> </v>
      </c>
      <c r="G11" s="104" t="s">
        <v>57</v>
      </c>
      <c r="I11" s="244" t="str">
        <f>IF(C12=1,A12,IF(E12=1,A10," "))</f>
        <v xml:space="preserve"> </v>
      </c>
      <c r="J11" s="244"/>
      <c r="K11" s="244"/>
      <c r="L11" s="42" t="str">
        <f>IF(C12=1,B12,IF(E12=1,B10," "))</f>
        <v xml:space="preserve"> </v>
      </c>
      <c r="M11" s="104" t="s">
        <v>60</v>
      </c>
    </row>
    <row r="12" spans="1:13" ht="18" customHeight="1" thickBot="1" x14ac:dyDescent="0.3">
      <c r="A12" s="42" t="str">
        <f>'101'!J66</f>
        <v>X</v>
      </c>
      <c r="B12" s="52">
        <f>'101'!K66</f>
        <v>0</v>
      </c>
      <c r="C12" s="111"/>
      <c r="D12" s="41"/>
      <c r="E12" s="111"/>
      <c r="F12" s="40"/>
      <c r="G12" s="210">
        <f>F12+5</f>
        <v>5</v>
      </c>
      <c r="I12" s="102"/>
      <c r="J12" s="41"/>
      <c r="K12" s="102"/>
      <c r="L12" s="40"/>
      <c r="M12" s="210">
        <v>3</v>
      </c>
    </row>
    <row r="13" spans="1:13" ht="18.75" thickBot="1" x14ac:dyDescent="0.3">
      <c r="A13" s="95"/>
      <c r="B13" s="95"/>
      <c r="C13" s="114"/>
      <c r="D13" s="92"/>
      <c r="E13" s="114"/>
      <c r="F13" s="92"/>
      <c r="G13" s="109"/>
      <c r="I13" s="92"/>
      <c r="J13" s="92"/>
      <c r="K13" s="92"/>
      <c r="L13" s="92"/>
      <c r="M13" s="109"/>
    </row>
    <row r="14" spans="1:13" x14ac:dyDescent="0.25">
      <c r="A14" s="270" t="s">
        <v>85</v>
      </c>
      <c r="B14" s="270"/>
      <c r="C14" s="270"/>
      <c r="D14" s="270"/>
      <c r="E14" s="270"/>
      <c r="F14" s="270"/>
    </row>
    <row r="15" spans="1:13" ht="18" customHeight="1" x14ac:dyDescent="0.25">
      <c r="A15" s="42" t="str">
        <f>'108'!B64</f>
        <v>Owen Milmore</v>
      </c>
      <c r="B15" s="42" t="str">
        <f>'108'!C64</f>
        <v>Wash</v>
      </c>
      <c r="C15" s="110"/>
      <c r="D15" s="91"/>
      <c r="E15" s="110"/>
      <c r="F15" s="91"/>
      <c r="I15" s="91"/>
      <c r="J15" s="91"/>
      <c r="K15" s="91"/>
      <c r="L15" s="91"/>
    </row>
    <row r="16" spans="1:13" ht="18" customHeight="1" thickBot="1" x14ac:dyDescent="0.3">
      <c r="A16" s="50"/>
      <c r="B16" s="50"/>
      <c r="C16" s="243" t="str">
        <f>IF(C17=1,A15,IF(E17=1,A17," "))</f>
        <v>Owen Milmore</v>
      </c>
      <c r="D16" s="244"/>
      <c r="E16" s="244"/>
      <c r="F16" s="42" t="str">
        <f>IF(C17=1,B15,IF(E17=1,B17," "))</f>
        <v>Wash</v>
      </c>
      <c r="G16" s="104" t="s">
        <v>55</v>
      </c>
      <c r="I16" s="244" t="str">
        <f>Pools!D30</f>
        <v>Lucas Glickman</v>
      </c>
      <c r="J16" s="244"/>
      <c r="K16" s="244"/>
      <c r="L16" s="42" t="s">
        <v>33</v>
      </c>
      <c r="M16" s="104" t="s">
        <v>58</v>
      </c>
    </row>
    <row r="17" spans="1:13" ht="18" customHeight="1" thickBot="1" x14ac:dyDescent="0.3">
      <c r="A17" s="42" t="str">
        <f>'108'!J64</f>
        <v>X</v>
      </c>
      <c r="B17" s="52">
        <f>'108'!K64</f>
        <v>0</v>
      </c>
      <c r="C17" s="111">
        <v>1</v>
      </c>
      <c r="D17" s="41"/>
      <c r="E17" s="111"/>
      <c r="F17" s="40"/>
      <c r="G17" s="210">
        <f>16+F17</f>
        <v>16</v>
      </c>
      <c r="I17" s="102"/>
      <c r="J17" s="41"/>
      <c r="K17" s="102"/>
      <c r="L17" s="40"/>
      <c r="M17" s="210">
        <v>12</v>
      </c>
    </row>
    <row r="18" spans="1:13" ht="18" customHeight="1" x14ac:dyDescent="0.25">
      <c r="A18" s="50"/>
      <c r="B18" s="50"/>
      <c r="C18" s="112"/>
      <c r="D18" s="40"/>
      <c r="E18" s="112"/>
      <c r="F18" s="40"/>
      <c r="I18" s="40"/>
      <c r="J18" s="40"/>
      <c r="K18" s="40"/>
      <c r="L18" s="40"/>
    </row>
    <row r="19" spans="1:13" ht="18" customHeight="1" x14ac:dyDescent="0.25">
      <c r="A19" s="42"/>
      <c r="B19" s="42"/>
      <c r="C19" s="110"/>
      <c r="D19" s="91"/>
      <c r="E19" s="110"/>
      <c r="F19" s="91"/>
      <c r="I19" s="91"/>
      <c r="J19" s="91"/>
      <c r="K19" s="91"/>
      <c r="L19" s="91"/>
    </row>
    <row r="20" spans="1:13" ht="18" customHeight="1" thickBot="1" x14ac:dyDescent="0.3">
      <c r="A20" s="50"/>
      <c r="B20" s="50"/>
      <c r="C20" s="243" t="str">
        <f>A23</f>
        <v>Tucker Vett</v>
      </c>
      <c r="D20" s="244"/>
      <c r="E20" s="244"/>
      <c r="F20" s="42" t="str">
        <f>B23</f>
        <v>High</v>
      </c>
      <c r="G20" s="104" t="s">
        <v>56</v>
      </c>
      <c r="I20" s="244" t="str">
        <f>IF(C21=1,A21,IF(E21=1,A19," "))</f>
        <v xml:space="preserve"> </v>
      </c>
      <c r="J20" s="244"/>
      <c r="K20" s="244"/>
      <c r="L20" s="42" t="str">
        <f>IF(C21=1,B21,IF(E21=1,B19," "))</f>
        <v xml:space="preserve"> </v>
      </c>
      <c r="M20" s="104" t="s">
        <v>59</v>
      </c>
    </row>
    <row r="21" spans="1:13" ht="18" customHeight="1" thickBot="1" x14ac:dyDescent="0.3">
      <c r="A21" s="42" t="str">
        <f>'108'!J65</f>
        <v>X</v>
      </c>
      <c r="B21" s="52">
        <f>'108'!K65</f>
        <v>0</v>
      </c>
      <c r="C21" s="111"/>
      <c r="D21" s="41"/>
      <c r="E21" s="111"/>
      <c r="F21" s="40"/>
      <c r="G21" s="210">
        <f>F21+9</f>
        <v>9</v>
      </c>
      <c r="I21" s="102"/>
      <c r="J21" s="41"/>
      <c r="K21" s="102"/>
      <c r="L21" s="40"/>
      <c r="M21" s="210">
        <v>7</v>
      </c>
    </row>
    <row r="22" spans="1:13" ht="18" customHeight="1" x14ac:dyDescent="0.25">
      <c r="A22" s="50"/>
      <c r="B22" s="50"/>
      <c r="C22" s="112"/>
      <c r="D22" s="40"/>
      <c r="E22" s="112"/>
      <c r="F22" s="40"/>
      <c r="I22" s="40"/>
      <c r="J22" s="40"/>
      <c r="K22" s="40"/>
      <c r="L22" s="40"/>
    </row>
    <row r="23" spans="1:13" ht="18" customHeight="1" x14ac:dyDescent="0.25">
      <c r="A23" s="42" t="str">
        <f>'108'!B66</f>
        <v>Tucker Vett</v>
      </c>
      <c r="B23" s="42" t="str">
        <f>'108'!C66</f>
        <v>High</v>
      </c>
      <c r="C23" s="110"/>
      <c r="D23" s="91"/>
      <c r="E23" s="110"/>
      <c r="F23" s="91"/>
      <c r="I23" s="91"/>
      <c r="J23" s="91"/>
      <c r="K23" s="91"/>
      <c r="L23" s="91"/>
    </row>
    <row r="24" spans="1:13" ht="18" customHeight="1" thickBot="1" x14ac:dyDescent="0.3">
      <c r="A24" s="50"/>
      <c r="B24" s="50"/>
      <c r="C24" s="243" t="str">
        <f>IF(C25=1,A23,IF(E25=1,A25," "))</f>
        <v xml:space="preserve"> </v>
      </c>
      <c r="D24" s="244"/>
      <c r="E24" s="244"/>
      <c r="F24" s="42" t="str">
        <f>IF(C25=1,B23,IF(E25=1,B25," "))</f>
        <v xml:space="preserve"> </v>
      </c>
      <c r="G24" s="104" t="s">
        <v>57</v>
      </c>
      <c r="I24" s="244" t="str">
        <f>IF(C25=1,A25,IF(E25=1,A23," "))</f>
        <v xml:space="preserve"> </v>
      </c>
      <c r="J24" s="244"/>
      <c r="K24" s="244"/>
      <c r="L24" s="42" t="str">
        <f>IF(C25=1,B25,IF(E25=1,B23," "))</f>
        <v xml:space="preserve"> </v>
      </c>
      <c r="M24" s="104" t="s">
        <v>60</v>
      </c>
    </row>
    <row r="25" spans="1:13" ht="18" customHeight="1" thickBot="1" x14ac:dyDescent="0.3">
      <c r="A25" s="42" t="str">
        <f>'108'!J66</f>
        <v>X</v>
      </c>
      <c r="B25" s="52">
        <f>'108'!K66</f>
        <v>0</v>
      </c>
      <c r="C25" s="111"/>
      <c r="D25" s="41"/>
      <c r="E25" s="111"/>
      <c r="F25" s="40"/>
      <c r="G25" s="210">
        <f>F25+5</f>
        <v>5</v>
      </c>
      <c r="I25" s="102"/>
      <c r="J25" s="41"/>
      <c r="K25" s="102"/>
      <c r="L25" s="40"/>
      <c r="M25" s="210">
        <v>3</v>
      </c>
    </row>
    <row r="26" spans="1:13" ht="18" customHeight="1" thickBot="1" x14ac:dyDescent="0.3">
      <c r="A26" s="44"/>
      <c r="B26" s="44"/>
      <c r="C26" s="115"/>
      <c r="D26" s="49"/>
      <c r="E26" s="115"/>
      <c r="F26" s="44"/>
      <c r="G26" s="109"/>
      <c r="I26" s="108"/>
      <c r="J26" s="49"/>
      <c r="K26" s="108"/>
      <c r="L26" s="44"/>
      <c r="M26" s="109"/>
    </row>
    <row r="27" spans="1:13" x14ac:dyDescent="0.25">
      <c r="A27" s="269">
        <v>116</v>
      </c>
      <c r="B27" s="269"/>
      <c r="C27" s="269"/>
      <c r="D27" s="269"/>
      <c r="E27" s="269"/>
      <c r="F27" s="269"/>
    </row>
    <row r="28" spans="1:13" ht="18" customHeight="1" x14ac:dyDescent="0.25">
      <c r="A28" s="42" t="str">
        <f>'116'!B64</f>
        <v>Christian Martino</v>
      </c>
      <c r="B28" s="42" t="str">
        <f>'116'!C64</f>
        <v>JJEF</v>
      </c>
      <c r="C28" s="110"/>
      <c r="D28" s="91"/>
      <c r="E28" s="110"/>
      <c r="F28" s="91"/>
      <c r="I28" s="91"/>
      <c r="J28" s="91"/>
      <c r="K28" s="91"/>
      <c r="L28" s="91"/>
    </row>
    <row r="29" spans="1:13" ht="18" customHeight="1" thickBot="1" x14ac:dyDescent="0.3">
      <c r="A29" s="50"/>
      <c r="B29" s="50"/>
      <c r="C29" s="243" t="str">
        <f>IF(C30=1,A28,IF(E30=1,A30," "))</f>
        <v>Joshua Pierre-Paul</v>
      </c>
      <c r="D29" s="244"/>
      <c r="E29" s="244"/>
      <c r="F29" s="42" t="str">
        <f>IF(C30=1,B28,IF(E30=1,B30," "))</f>
        <v>U</v>
      </c>
      <c r="G29" s="104" t="s">
        <v>55</v>
      </c>
      <c r="I29" s="244" t="str">
        <f>IF(C30=1,A30,IF(E30=1,A28," "))</f>
        <v>Christian Martino</v>
      </c>
      <c r="J29" s="244"/>
      <c r="K29" s="244"/>
      <c r="L29" s="42" t="str">
        <f>IF(C30=1,B30,IF(E30=1,B28," "))</f>
        <v>JJEF</v>
      </c>
      <c r="M29" s="104" t="s">
        <v>58</v>
      </c>
    </row>
    <row r="30" spans="1:13" ht="18" customHeight="1" thickBot="1" x14ac:dyDescent="0.3">
      <c r="A30" s="42" t="str">
        <f>'116'!J64</f>
        <v>Joshua Pierre-Paul</v>
      </c>
      <c r="B30" s="52" t="str">
        <f>'116'!K64</f>
        <v>U</v>
      </c>
      <c r="C30" s="111"/>
      <c r="D30" s="41" t="s">
        <v>392</v>
      </c>
      <c r="E30" s="111">
        <v>1</v>
      </c>
      <c r="F30" s="40">
        <v>1</v>
      </c>
      <c r="G30" s="210">
        <f>16+F30</f>
        <v>17</v>
      </c>
      <c r="I30" s="102"/>
      <c r="J30" s="41"/>
      <c r="K30" s="102"/>
      <c r="L30" s="40"/>
      <c r="M30" s="210">
        <v>0</v>
      </c>
    </row>
    <row r="31" spans="1:13" ht="18" customHeight="1" x14ac:dyDescent="0.25">
      <c r="A31" s="50"/>
      <c r="B31" s="50"/>
      <c r="C31" s="112"/>
      <c r="D31" s="40"/>
      <c r="E31" s="112"/>
      <c r="F31" s="40"/>
      <c r="I31" s="40"/>
      <c r="J31" s="40"/>
      <c r="K31" s="40"/>
      <c r="L31" s="40"/>
    </row>
    <row r="32" spans="1:13" ht="18" customHeight="1" x14ac:dyDescent="0.25">
      <c r="A32" s="42" t="str">
        <f>'116'!B65</f>
        <v>Angelo Battista</v>
      </c>
      <c r="B32" s="42" t="str">
        <f>'116'!C65</f>
        <v>RCK</v>
      </c>
      <c r="C32" s="110"/>
      <c r="D32" s="91"/>
      <c r="E32" s="110"/>
      <c r="F32" s="91"/>
      <c r="I32" s="91"/>
      <c r="J32" s="91"/>
      <c r="K32" s="91"/>
      <c r="L32" s="91"/>
    </row>
    <row r="33" spans="1:13" ht="18" customHeight="1" thickBot="1" x14ac:dyDescent="0.3">
      <c r="A33" s="50"/>
      <c r="B33" s="50"/>
      <c r="C33" s="243" t="str">
        <f>IF(C34=1,A32,IF(E34=1,A34," "))</f>
        <v>Angelo Battista</v>
      </c>
      <c r="D33" s="244"/>
      <c r="E33" s="244"/>
      <c r="F33" s="42" t="str">
        <f>IF(C34=1,B32,IF(E34=1,B34," "))</f>
        <v>RCK</v>
      </c>
      <c r="G33" s="104" t="s">
        <v>56</v>
      </c>
      <c r="I33" s="244" t="str">
        <f>IF(C34=1,A34,IF(E34=1,A32," "))</f>
        <v>Gavin Lamond</v>
      </c>
      <c r="J33" s="244"/>
      <c r="K33" s="244"/>
      <c r="L33" s="42" t="str">
        <f>IF(C34=1,B34,IF(E34=1,B32," "))</f>
        <v>TZ</v>
      </c>
      <c r="M33" s="104" t="s">
        <v>59</v>
      </c>
    </row>
    <row r="34" spans="1:13" ht="18" customHeight="1" thickBot="1" x14ac:dyDescent="0.3">
      <c r="A34" s="42" t="str">
        <f>'116'!J65</f>
        <v>Gavin Lamond</v>
      </c>
      <c r="B34" s="52" t="str">
        <f>'116'!K65</f>
        <v>TZ</v>
      </c>
      <c r="C34" s="111">
        <v>1</v>
      </c>
      <c r="D34" s="41" t="s">
        <v>393</v>
      </c>
      <c r="E34" s="111"/>
      <c r="F34" s="40">
        <v>1</v>
      </c>
      <c r="G34" s="210">
        <f>F34+9</f>
        <v>10</v>
      </c>
      <c r="I34" s="102"/>
      <c r="J34" s="41"/>
      <c r="K34" s="102"/>
      <c r="L34" s="40"/>
      <c r="M34" s="210">
        <v>7</v>
      </c>
    </row>
    <row r="35" spans="1:13" ht="18" customHeight="1" x14ac:dyDescent="0.25">
      <c r="A35" s="50"/>
      <c r="B35" s="50"/>
      <c r="C35" s="112"/>
      <c r="D35" s="40"/>
      <c r="E35" s="112"/>
      <c r="F35" s="40"/>
      <c r="I35" s="40"/>
      <c r="J35" s="40"/>
      <c r="K35" s="40"/>
      <c r="L35" s="40"/>
    </row>
    <row r="36" spans="1:13" ht="18" customHeight="1" x14ac:dyDescent="0.25">
      <c r="A36" s="42" t="str">
        <f>'116'!B66</f>
        <v>Daniel Buchan</v>
      </c>
      <c r="B36" s="42" t="str">
        <f>'116'!C66</f>
        <v>TZ</v>
      </c>
      <c r="C36" s="110"/>
      <c r="D36" s="91"/>
      <c r="E36" s="110"/>
      <c r="F36" s="91"/>
      <c r="I36" s="91"/>
      <c r="J36" s="91"/>
      <c r="K36" s="91"/>
      <c r="L36" s="91"/>
    </row>
    <row r="37" spans="1:13" ht="18" customHeight="1" thickBot="1" x14ac:dyDescent="0.3">
      <c r="A37" s="50"/>
      <c r="B37" s="50"/>
      <c r="C37" s="243" t="str">
        <f>IF(C38=1,A36,IF(E38=1,A38," "))</f>
        <v>Daniel Buchan</v>
      </c>
      <c r="D37" s="244"/>
      <c r="E37" s="244"/>
      <c r="F37" s="93" t="str">
        <f>IF(C38=1,B36,IF(E38=1,B38," "))</f>
        <v>TZ</v>
      </c>
      <c r="G37" s="104" t="s">
        <v>57</v>
      </c>
      <c r="I37" s="244" t="str">
        <f>IF(C38=1,A38,IF(E38=1,A36," "))</f>
        <v>Aidan Francis</v>
      </c>
      <c r="J37" s="244"/>
      <c r="K37" s="244"/>
      <c r="L37" s="93" t="str">
        <f>IF(C38=1,B38,IF(E38=1,B36," "))</f>
        <v xml:space="preserve">                                                                                               </v>
      </c>
      <c r="M37" s="104" t="s">
        <v>60</v>
      </c>
    </row>
    <row r="38" spans="1:13" ht="18" customHeight="1" thickBot="1" x14ac:dyDescent="0.3">
      <c r="A38" s="42" t="str">
        <f>'116'!J66</f>
        <v>Aidan Francis</v>
      </c>
      <c r="B38" s="52" t="s">
        <v>409</v>
      </c>
      <c r="C38" s="111">
        <v>1</v>
      </c>
      <c r="D38" s="41" t="s">
        <v>267</v>
      </c>
      <c r="E38" s="111"/>
      <c r="F38" s="40">
        <v>2</v>
      </c>
      <c r="G38" s="210">
        <f>F38+5</f>
        <v>7</v>
      </c>
      <c r="I38" s="102"/>
      <c r="J38" s="41"/>
      <c r="K38" s="102"/>
      <c r="L38" s="40"/>
      <c r="M38" s="210">
        <v>3</v>
      </c>
    </row>
    <row r="39" spans="1:13" ht="18.75" customHeight="1" thickBot="1" x14ac:dyDescent="0.3">
      <c r="A39" s="73"/>
      <c r="B39" s="73"/>
      <c r="C39" s="116"/>
      <c r="D39" s="44"/>
      <c r="E39" s="116"/>
      <c r="F39" s="44"/>
      <c r="G39" s="109"/>
      <c r="I39" s="44"/>
      <c r="J39" s="44"/>
      <c r="K39" s="44"/>
      <c r="L39" s="44"/>
      <c r="M39" s="109"/>
    </row>
    <row r="40" spans="1:13" ht="18.75" customHeight="1" x14ac:dyDescent="0.25">
      <c r="A40" s="269">
        <v>124</v>
      </c>
      <c r="B40" s="269"/>
      <c r="C40" s="269"/>
      <c r="D40" s="269"/>
      <c r="E40" s="269"/>
      <c r="F40" s="269"/>
    </row>
    <row r="41" spans="1:13" ht="18" customHeight="1" x14ac:dyDescent="0.25">
      <c r="A41" s="42" t="str">
        <f>'124'!B64</f>
        <v>Gianni Gennaro</v>
      </c>
      <c r="B41" s="42" t="str">
        <f>'124'!C64</f>
        <v>Wash</v>
      </c>
      <c r="C41" s="110"/>
      <c r="D41" s="91"/>
      <c r="E41" s="110"/>
      <c r="F41" s="91"/>
      <c r="I41" s="91"/>
      <c r="J41" s="91"/>
      <c r="K41" s="91"/>
      <c r="L41" s="91"/>
    </row>
    <row r="42" spans="1:13" ht="18" customHeight="1" thickBot="1" x14ac:dyDescent="0.3">
      <c r="A42" s="50"/>
      <c r="B42" s="50"/>
      <c r="C42" s="243" t="str">
        <f>IF(C43=1,A41,IF(E43=1,A43," "))</f>
        <v>Gianni Gennaro</v>
      </c>
      <c r="D42" s="244"/>
      <c r="E42" s="244"/>
      <c r="F42" s="42" t="str">
        <f>IF(C43=1,B41,IF(E43=1,B43," "))</f>
        <v>Wash</v>
      </c>
      <c r="G42" s="104" t="s">
        <v>55</v>
      </c>
      <c r="I42" s="244" t="str">
        <f>IF(C43=1,A43,IF(E43=1,A41," "))</f>
        <v>Jeremy Small</v>
      </c>
      <c r="J42" s="244"/>
      <c r="K42" s="244"/>
      <c r="L42" s="42" t="str">
        <f>IF(C43=1,B43,IF(E43=1,B41," "))</f>
        <v>CN</v>
      </c>
      <c r="M42" s="104" t="s">
        <v>58</v>
      </c>
    </row>
    <row r="43" spans="1:13" ht="18" customHeight="1" thickBot="1" x14ac:dyDescent="0.3">
      <c r="A43" s="42" t="str">
        <f>'124'!J64</f>
        <v>Jeremy Small</v>
      </c>
      <c r="B43" s="52" t="str">
        <f>'124'!K64</f>
        <v>CN</v>
      </c>
      <c r="C43" s="111">
        <v>1</v>
      </c>
      <c r="D43" s="41" t="s">
        <v>303</v>
      </c>
      <c r="E43" s="111"/>
      <c r="F43" s="40">
        <v>1</v>
      </c>
      <c r="G43" s="210">
        <f>16+F43</f>
        <v>17</v>
      </c>
      <c r="I43" s="102"/>
      <c r="J43" s="41"/>
      <c r="K43" s="102"/>
      <c r="L43" s="40"/>
      <c r="M43" s="210">
        <v>12</v>
      </c>
    </row>
    <row r="44" spans="1:13" ht="18" customHeight="1" x14ac:dyDescent="0.25">
      <c r="A44" s="50"/>
      <c r="B44" s="50"/>
      <c r="C44" s="112"/>
      <c r="D44" s="40"/>
      <c r="E44" s="112"/>
      <c r="F44" s="40"/>
      <c r="I44" s="40"/>
      <c r="J44" s="40"/>
      <c r="K44" s="40"/>
      <c r="L44" s="40"/>
    </row>
    <row r="45" spans="1:13" ht="18" customHeight="1" x14ac:dyDescent="0.25">
      <c r="A45" s="42" t="str">
        <f>'124'!B65</f>
        <v>Noah Diaz</v>
      </c>
      <c r="B45" s="42" t="str">
        <f>'124'!C65</f>
        <v>TZ</v>
      </c>
      <c r="C45" s="110"/>
      <c r="D45" s="91"/>
      <c r="E45" s="110"/>
      <c r="F45" s="91"/>
      <c r="I45" s="91"/>
      <c r="J45" s="91"/>
      <c r="K45" s="91"/>
      <c r="L45" s="91"/>
    </row>
    <row r="46" spans="1:13" ht="18" customHeight="1" thickBot="1" x14ac:dyDescent="0.3">
      <c r="A46" s="50"/>
      <c r="B46" s="50"/>
      <c r="C46" s="243" t="str">
        <f>IF(C47=1,A45,IF(E47=1,A47," "))</f>
        <v>Noah Diaz</v>
      </c>
      <c r="D46" s="244"/>
      <c r="E46" s="244"/>
      <c r="F46" s="42" t="str">
        <f>IF(C47=1,B45,IF(E47=1,B47," "))</f>
        <v>TZ</v>
      </c>
      <c r="G46" s="104" t="s">
        <v>56</v>
      </c>
      <c r="I46" s="244" t="str">
        <f>IF(C47=1,A47,IF(E47=1,A45," "))</f>
        <v>Luis Ruiz</v>
      </c>
      <c r="J46" s="244"/>
      <c r="K46" s="244"/>
      <c r="L46" s="42" t="str">
        <f>IF(C47=1,B47,IF(E47=1,B45," "))</f>
        <v>TZ</v>
      </c>
      <c r="M46" s="104" t="s">
        <v>59</v>
      </c>
    </row>
    <row r="47" spans="1:13" ht="18" customHeight="1" thickBot="1" x14ac:dyDescent="0.3">
      <c r="A47" s="42" t="str">
        <f>'124'!J65</f>
        <v>Luis Ruiz</v>
      </c>
      <c r="B47" s="52" t="str">
        <f>'124'!K65</f>
        <v>TZ</v>
      </c>
      <c r="C47" s="111">
        <v>1</v>
      </c>
      <c r="D47" s="41" t="s">
        <v>312</v>
      </c>
      <c r="E47" s="111"/>
      <c r="F47" s="40">
        <v>2</v>
      </c>
      <c r="G47" s="210">
        <f>F47+9</f>
        <v>11</v>
      </c>
      <c r="I47" s="102"/>
      <c r="J47" s="41"/>
      <c r="K47" s="102"/>
      <c r="L47" s="40"/>
      <c r="M47" s="210">
        <v>7</v>
      </c>
    </row>
    <row r="48" spans="1:13" ht="18" customHeight="1" x14ac:dyDescent="0.25">
      <c r="A48" s="50"/>
      <c r="B48" s="50"/>
      <c r="C48" s="112"/>
      <c r="D48" s="40"/>
      <c r="E48" s="112"/>
      <c r="F48" s="40"/>
      <c r="I48" s="40"/>
      <c r="J48" s="40"/>
      <c r="K48" s="40"/>
      <c r="L48" s="40"/>
    </row>
    <row r="49" spans="1:13" ht="18" customHeight="1" x14ac:dyDescent="0.25">
      <c r="A49" s="42" t="str">
        <f>'124'!B66</f>
        <v>Julian Alarcon</v>
      </c>
      <c r="B49" s="42" t="str">
        <f>'124'!C66</f>
        <v>King</v>
      </c>
      <c r="C49" s="110"/>
      <c r="D49" s="91"/>
      <c r="E49" s="110"/>
      <c r="F49" s="91"/>
      <c r="I49" s="91"/>
      <c r="J49" s="91"/>
      <c r="K49" s="91"/>
      <c r="L49" s="91"/>
    </row>
    <row r="50" spans="1:13" ht="18" customHeight="1" thickBot="1" x14ac:dyDescent="0.3">
      <c r="A50" s="50"/>
      <c r="B50" s="50"/>
      <c r="C50" s="243" t="str">
        <f>IF(C51=1,A49,IF(E51=1,A51," "))</f>
        <v>Sean Purtill</v>
      </c>
      <c r="D50" s="244"/>
      <c r="E50" s="244"/>
      <c r="F50" s="42" t="str">
        <f>IF(C51=1,B49,IF(E51=1,B51," "))</f>
        <v>JJEF</v>
      </c>
      <c r="G50" s="104" t="s">
        <v>57</v>
      </c>
      <c r="I50" s="244" t="str">
        <f>IF(C51=1,A51,IF(E51=1,A49," "))</f>
        <v>Julian Alarcon</v>
      </c>
      <c r="J50" s="244"/>
      <c r="K50" s="244"/>
      <c r="L50" s="42" t="str">
        <f>IF(C51=1,B51,IF(E51=1,B49," "))</f>
        <v>King</v>
      </c>
      <c r="M50" s="104" t="s">
        <v>60</v>
      </c>
    </row>
    <row r="51" spans="1:13" ht="18" customHeight="1" thickBot="1" x14ac:dyDescent="0.3">
      <c r="A51" s="42" t="str">
        <f>'124'!J66</f>
        <v>Sean Purtill</v>
      </c>
      <c r="B51" s="52" t="str">
        <f>'124'!K66</f>
        <v>JJEF</v>
      </c>
      <c r="C51" s="111"/>
      <c r="D51" s="41" t="s">
        <v>230</v>
      </c>
      <c r="E51" s="111">
        <v>1</v>
      </c>
      <c r="F51" s="40">
        <v>1.5</v>
      </c>
      <c r="G51" s="210">
        <f>F51+5</f>
        <v>6.5</v>
      </c>
      <c r="I51" s="102"/>
      <c r="J51" s="41"/>
      <c r="K51" s="102"/>
      <c r="L51" s="40"/>
      <c r="M51" s="210">
        <v>3</v>
      </c>
    </row>
    <row r="52" spans="1:13" ht="18.75" customHeight="1" thickBot="1" x14ac:dyDescent="0.3">
      <c r="A52" s="73"/>
      <c r="B52" s="73"/>
      <c r="C52" s="116"/>
      <c r="D52" s="44"/>
      <c r="E52" s="116"/>
      <c r="F52" s="44"/>
      <c r="G52" s="109"/>
      <c r="I52" s="44"/>
      <c r="J52" s="44"/>
      <c r="K52" s="44"/>
      <c r="L52" s="44"/>
      <c r="M52" s="109"/>
    </row>
    <row r="53" spans="1:13" ht="18" customHeight="1" x14ac:dyDescent="0.25">
      <c r="A53" s="268">
        <v>131</v>
      </c>
      <c r="B53" s="268"/>
      <c r="C53" s="268"/>
      <c r="D53" s="268"/>
      <c r="E53" s="268"/>
      <c r="F53" s="268"/>
    </row>
    <row r="54" spans="1:13" ht="18" customHeight="1" x14ac:dyDescent="0.25">
      <c r="A54" s="42" t="str">
        <f>'131'!B64</f>
        <v>Alex Perez</v>
      </c>
      <c r="B54" s="42" t="str">
        <f>'131'!C64</f>
        <v>CN</v>
      </c>
      <c r="C54" s="110"/>
      <c r="D54" s="91"/>
      <c r="E54" s="110"/>
      <c r="F54" s="91"/>
      <c r="I54" s="91"/>
      <c r="J54" s="91"/>
      <c r="K54" s="91"/>
      <c r="L54" s="91"/>
    </row>
    <row r="55" spans="1:13" ht="18" customHeight="1" thickBot="1" x14ac:dyDescent="0.3">
      <c r="A55" s="50"/>
      <c r="B55" s="50"/>
      <c r="C55" s="243" t="str">
        <f>IF(C56=1,A54,IF(E56=1,A56," "))</f>
        <v>Jacob Burgos</v>
      </c>
      <c r="D55" s="244"/>
      <c r="E55" s="244"/>
      <c r="F55" s="42" t="str">
        <f>IF(C56=1,B54,IF(E56=1,B56," "))</f>
        <v>Wash</v>
      </c>
      <c r="G55" s="104" t="s">
        <v>55</v>
      </c>
      <c r="I55" s="244" t="str">
        <f>IF(C56=1,A56,IF(E56=1,A54," "))</f>
        <v>Alex Perez</v>
      </c>
      <c r="J55" s="244"/>
      <c r="K55" s="244"/>
      <c r="L55" s="42" t="str">
        <f>IF(C56=1,B56,IF(E56=1,B54," "))</f>
        <v>CN</v>
      </c>
      <c r="M55" s="104" t="s">
        <v>58</v>
      </c>
    </row>
    <row r="56" spans="1:13" ht="18" customHeight="1" thickBot="1" x14ac:dyDescent="0.3">
      <c r="A56" s="42" t="str">
        <f>'131'!J64</f>
        <v>Jacob Burgos</v>
      </c>
      <c r="B56" s="52" t="str">
        <f>'131'!K64</f>
        <v>Wash</v>
      </c>
      <c r="C56" s="111"/>
      <c r="D56" s="41" t="s">
        <v>394</v>
      </c>
      <c r="E56" s="111">
        <v>1</v>
      </c>
      <c r="F56" s="40">
        <v>1</v>
      </c>
      <c r="G56" s="210">
        <f>16+F56</f>
        <v>17</v>
      </c>
      <c r="I56" s="102"/>
      <c r="J56" s="41"/>
      <c r="K56" s="102"/>
      <c r="L56" s="40"/>
      <c r="M56" s="210">
        <v>12</v>
      </c>
    </row>
    <row r="57" spans="1:13" ht="18" customHeight="1" x14ac:dyDescent="0.25">
      <c r="A57" s="50"/>
      <c r="B57" s="50"/>
      <c r="C57" s="112"/>
      <c r="D57" s="40"/>
      <c r="E57" s="112"/>
      <c r="F57" s="40"/>
      <c r="I57" s="40"/>
      <c r="J57" s="40"/>
      <c r="K57" s="40"/>
      <c r="L57" s="40"/>
    </row>
    <row r="58" spans="1:13" ht="18" customHeight="1" x14ac:dyDescent="0.25">
      <c r="A58" s="42" t="str">
        <f>'131'!B65</f>
        <v>Chris Mollicone</v>
      </c>
      <c r="B58" s="42" t="str">
        <f>'131'!C65</f>
        <v>JJEF</v>
      </c>
      <c r="C58" s="112"/>
      <c r="D58" s="91"/>
      <c r="E58" s="110"/>
      <c r="F58" s="91"/>
      <c r="I58" s="40"/>
      <c r="J58" s="91"/>
      <c r="K58" s="91"/>
      <c r="L58" s="91"/>
    </row>
    <row r="59" spans="1:13" ht="18" customHeight="1" thickBot="1" x14ac:dyDescent="0.3">
      <c r="A59" s="50"/>
      <c r="B59" s="50"/>
      <c r="C59" s="243" t="str">
        <f>IF(C60=1,A58,IF(E60=1,A60," "))</f>
        <v>Chris Mollicone</v>
      </c>
      <c r="D59" s="244"/>
      <c r="E59" s="244"/>
      <c r="F59" s="42" t="str">
        <f>IF(C60=1,B58,IF(E60=1,B60," "))</f>
        <v>JJEF</v>
      </c>
      <c r="G59" s="104" t="s">
        <v>56</v>
      </c>
      <c r="I59" s="244" t="str">
        <f>IF(C60=1,A60,IF(E60=1,A58," "))</f>
        <v>Paul Hatzis</v>
      </c>
      <c r="J59" s="244"/>
      <c r="K59" s="244"/>
      <c r="L59" s="42" t="str">
        <f>IF(C60=1,B60,IF(E60=1,B58," "))</f>
        <v>TZ</v>
      </c>
      <c r="M59" s="104" t="s">
        <v>59</v>
      </c>
    </row>
    <row r="60" spans="1:13" ht="18" customHeight="1" thickBot="1" x14ac:dyDescent="0.3">
      <c r="A60" s="42" t="str">
        <f>'131'!J65</f>
        <v>Paul Hatzis</v>
      </c>
      <c r="B60" s="52" t="str">
        <f>'131'!K65</f>
        <v>TZ</v>
      </c>
      <c r="C60" s="111">
        <v>1</v>
      </c>
      <c r="D60" s="41" t="s">
        <v>384</v>
      </c>
      <c r="E60" s="111"/>
      <c r="F60" s="40">
        <v>2</v>
      </c>
      <c r="G60" s="210">
        <f>F60+9</f>
        <v>11</v>
      </c>
      <c r="I60" s="102"/>
      <c r="J60" s="41"/>
      <c r="K60" s="102"/>
      <c r="L60" s="40"/>
      <c r="M60" s="210">
        <v>7</v>
      </c>
    </row>
    <row r="61" spans="1:13" ht="18" customHeight="1" x14ac:dyDescent="0.25">
      <c r="A61" s="50"/>
      <c r="B61" s="50"/>
      <c r="C61" s="112"/>
      <c r="D61" s="40"/>
      <c r="E61" s="112"/>
      <c r="F61" s="40"/>
      <c r="I61" s="40"/>
      <c r="J61" s="40"/>
      <c r="K61" s="40"/>
      <c r="L61" s="40"/>
    </row>
    <row r="62" spans="1:13" ht="18" customHeight="1" x14ac:dyDescent="0.25">
      <c r="A62" s="42" t="str">
        <f>'131'!B66</f>
        <v>Alek Kalashian</v>
      </c>
      <c r="B62" s="42" t="str">
        <f>'131'!C66</f>
        <v>TZ</v>
      </c>
      <c r="C62" s="110"/>
      <c r="D62" s="91"/>
      <c r="E62" s="113"/>
      <c r="F62" s="91"/>
      <c r="I62" s="91"/>
      <c r="J62" s="91"/>
      <c r="K62" s="103"/>
      <c r="L62" s="91"/>
    </row>
    <row r="63" spans="1:13" ht="18" customHeight="1" thickBot="1" x14ac:dyDescent="0.3">
      <c r="A63" s="50"/>
      <c r="B63" s="50"/>
      <c r="C63" s="243" t="str">
        <f>IF(C64=1,A62,IF(E64=1,A64," "))</f>
        <v>Alek Kalashian</v>
      </c>
      <c r="D63" s="244"/>
      <c r="E63" s="244"/>
      <c r="F63" s="42" t="str">
        <f>IF(C64=1,B62,IF(E64=1,B64," "))</f>
        <v>TZ</v>
      </c>
      <c r="G63" s="104" t="s">
        <v>57</v>
      </c>
      <c r="I63" s="244" t="str">
        <f>IF(C64=1,A64,IF(E64=1,A62," "))</f>
        <v>Nathan Lutz</v>
      </c>
      <c r="J63" s="244"/>
      <c r="K63" s="244"/>
      <c r="L63" s="42" t="str">
        <f>IF(C64=1,B64,IF(E64=1,B62," "))</f>
        <v>RCK</v>
      </c>
      <c r="M63" s="104" t="s">
        <v>60</v>
      </c>
    </row>
    <row r="64" spans="1:13" ht="18.75" customHeight="1" thickBot="1" x14ac:dyDescent="0.3">
      <c r="A64" s="42" t="str">
        <f>'131'!J66</f>
        <v>Nathan Lutz</v>
      </c>
      <c r="B64" s="52" t="str">
        <f>'131'!K66</f>
        <v>RCK</v>
      </c>
      <c r="C64" s="111">
        <v>1</v>
      </c>
      <c r="D64" s="41" t="s">
        <v>285</v>
      </c>
      <c r="E64" s="111"/>
      <c r="F64" s="40"/>
      <c r="G64" s="210">
        <f>F64+5</f>
        <v>5</v>
      </c>
      <c r="I64" s="102"/>
      <c r="J64" s="41"/>
      <c r="K64" s="102"/>
      <c r="L64" s="40"/>
      <c r="M64" s="210">
        <v>3</v>
      </c>
    </row>
    <row r="65" spans="1:13" ht="18.75" thickBot="1" x14ac:dyDescent="0.3">
      <c r="A65" s="95"/>
      <c r="B65" s="95"/>
      <c r="C65" s="114"/>
      <c r="D65" s="92"/>
      <c r="E65" s="114"/>
      <c r="F65" s="92"/>
      <c r="G65" s="109"/>
      <c r="I65" s="92"/>
      <c r="J65" s="92"/>
      <c r="K65" s="92"/>
      <c r="L65" s="92"/>
      <c r="M65" s="109"/>
    </row>
    <row r="66" spans="1:13" x14ac:dyDescent="0.25">
      <c r="A66" s="270" t="s">
        <v>86</v>
      </c>
      <c r="B66" s="270"/>
      <c r="C66" s="270"/>
      <c r="D66" s="270"/>
      <c r="E66" s="270"/>
      <c r="F66" s="270"/>
    </row>
    <row r="67" spans="1:13" ht="18.75" customHeight="1" x14ac:dyDescent="0.25">
      <c r="A67" s="42" t="str">
        <f>'138'!B64</f>
        <v>Jack Granata</v>
      </c>
      <c r="B67" s="42" t="str">
        <f>'138'!C64</f>
        <v>CN</v>
      </c>
      <c r="C67" s="110"/>
      <c r="D67" s="91"/>
      <c r="E67" s="110"/>
      <c r="F67" s="91"/>
      <c r="I67" s="91"/>
      <c r="J67" s="91"/>
      <c r="K67" s="91"/>
      <c r="L67" s="91"/>
    </row>
    <row r="68" spans="1:13" ht="18.75" customHeight="1" thickBot="1" x14ac:dyDescent="0.3">
      <c r="A68" s="50"/>
      <c r="B68" s="50"/>
      <c r="C68" s="243" t="str">
        <f>IF(C69=1,A67,IF(E69=1,A69," "))</f>
        <v>Justin Reiss</v>
      </c>
      <c r="D68" s="244"/>
      <c r="E68" s="244"/>
      <c r="F68" s="42" t="str">
        <f>IF(C69=1,B67,IF(E69=1,B69," "))</f>
        <v>TZ</v>
      </c>
      <c r="G68" s="104" t="s">
        <v>55</v>
      </c>
      <c r="I68" s="244" t="str">
        <f>IF(C69=1,A69,IF(E69=1,A67," "))</f>
        <v>Jack Granata</v>
      </c>
      <c r="J68" s="244"/>
      <c r="K68" s="244"/>
      <c r="L68" s="42" t="str">
        <f>IF(C69=1,B69,IF(E69=1,B67," "))</f>
        <v>CN</v>
      </c>
      <c r="M68" s="104" t="s">
        <v>58</v>
      </c>
    </row>
    <row r="69" spans="1:13" ht="18.75" customHeight="1" thickBot="1" x14ac:dyDescent="0.3">
      <c r="A69" s="42" t="str">
        <f>'138'!J64</f>
        <v>Justin Reiss</v>
      </c>
      <c r="B69" s="52" t="str">
        <f>'138'!K64</f>
        <v>TZ</v>
      </c>
      <c r="C69" s="111"/>
      <c r="D69" s="41" t="s">
        <v>396</v>
      </c>
      <c r="E69" s="111">
        <v>1</v>
      </c>
      <c r="F69" s="40">
        <v>1.5</v>
      </c>
      <c r="G69" s="210">
        <f>16+F69</f>
        <v>17.5</v>
      </c>
      <c r="I69" s="102"/>
      <c r="J69" s="41"/>
      <c r="K69" s="102"/>
      <c r="L69" s="40"/>
      <c r="M69" s="210">
        <v>12</v>
      </c>
    </row>
    <row r="70" spans="1:13" ht="18.75" customHeight="1" x14ac:dyDescent="0.25">
      <c r="A70" s="50"/>
      <c r="B70" s="50"/>
      <c r="C70" s="112"/>
      <c r="D70" s="40"/>
      <c r="E70" s="112"/>
      <c r="F70" s="40"/>
      <c r="I70" s="40"/>
      <c r="J70" s="40"/>
      <c r="K70" s="40"/>
      <c r="L70" s="40"/>
    </row>
    <row r="71" spans="1:13" ht="18.75" customHeight="1" x14ac:dyDescent="0.25">
      <c r="A71" s="42" t="str">
        <f>'138'!B65</f>
        <v>Jude Goldberg</v>
      </c>
      <c r="B71" s="42" t="str">
        <f>'138'!C65</f>
        <v>Wash</v>
      </c>
      <c r="C71" s="110"/>
      <c r="D71" s="91"/>
      <c r="E71" s="110"/>
      <c r="F71" s="91"/>
      <c r="I71" s="91"/>
      <c r="J71" s="91"/>
      <c r="K71" s="91"/>
      <c r="L71" s="91"/>
    </row>
    <row r="72" spans="1:13" ht="18.75" customHeight="1" thickBot="1" x14ac:dyDescent="0.3">
      <c r="A72" s="50"/>
      <c r="B72" s="50"/>
      <c r="C72" s="243" t="str">
        <f>IF(C73=1,A71,IF(E73=1,A73," "))</f>
        <v>Carson Derrick</v>
      </c>
      <c r="D72" s="244"/>
      <c r="E72" s="244"/>
      <c r="F72" s="42" t="str">
        <f>IF(C73=1,B71,IF(E73=1,B73," "))</f>
        <v>King</v>
      </c>
      <c r="G72" s="104" t="s">
        <v>56</v>
      </c>
      <c r="I72" s="244" t="str">
        <f>IF(C73=1,A73,IF(E73=1,A71," "))</f>
        <v>Jude Goldberg</v>
      </c>
      <c r="J72" s="244"/>
      <c r="K72" s="244"/>
      <c r="L72" s="42" t="str">
        <f>IF(C73=1,B73,IF(E73=1,B71," "))</f>
        <v>Wash</v>
      </c>
      <c r="M72" s="104" t="s">
        <v>59</v>
      </c>
    </row>
    <row r="73" spans="1:13" ht="18.75" customHeight="1" thickBot="1" x14ac:dyDescent="0.3">
      <c r="A73" s="42" t="str">
        <f>'138'!J65</f>
        <v>Carson Derrick</v>
      </c>
      <c r="B73" s="52" t="str">
        <f>'138'!K65</f>
        <v>King</v>
      </c>
      <c r="C73" s="111"/>
      <c r="D73" s="41" t="s">
        <v>395</v>
      </c>
      <c r="E73" s="111">
        <v>1</v>
      </c>
      <c r="F73" s="40">
        <v>2</v>
      </c>
      <c r="G73" s="210">
        <f>F73+9</f>
        <v>11</v>
      </c>
      <c r="I73" s="102"/>
      <c r="J73" s="41"/>
      <c r="K73" s="102"/>
      <c r="L73" s="40"/>
      <c r="M73" s="210">
        <v>7</v>
      </c>
    </row>
    <row r="74" spans="1:13" ht="18.75" customHeight="1" x14ac:dyDescent="0.25">
      <c r="A74" s="50"/>
      <c r="B74" s="50"/>
      <c r="C74" s="112"/>
      <c r="D74" s="40"/>
      <c r="E74" s="112"/>
      <c r="F74" s="40"/>
      <c r="I74" s="40"/>
      <c r="J74" s="40"/>
      <c r="K74" s="40"/>
      <c r="L74" s="40"/>
    </row>
    <row r="75" spans="1:13" ht="18.75" customHeight="1" x14ac:dyDescent="0.25">
      <c r="A75" s="42" t="str">
        <f>'138'!B66</f>
        <v>Michael Thomas</v>
      </c>
      <c r="B75" s="42" t="str">
        <f>'138'!C66</f>
        <v>High</v>
      </c>
      <c r="C75" s="110"/>
      <c r="D75" s="91"/>
      <c r="E75" s="110"/>
      <c r="F75" s="91"/>
      <c r="I75" s="91"/>
      <c r="J75" s="91"/>
      <c r="K75" s="91"/>
      <c r="L75" s="91"/>
    </row>
    <row r="76" spans="1:13" ht="18.75" customHeight="1" thickBot="1" x14ac:dyDescent="0.3">
      <c r="A76" s="50"/>
      <c r="B76" s="50"/>
      <c r="C76" s="243" t="str">
        <f>IF(C77=1,A75,IF(E77=1,A77," "))</f>
        <v>Michael Thomas</v>
      </c>
      <c r="D76" s="244"/>
      <c r="E76" s="244"/>
      <c r="F76" s="42" t="str">
        <f>IF(C77=1,B75,IF(E77=1,B77," "))</f>
        <v>High</v>
      </c>
      <c r="G76" s="104" t="s">
        <v>57</v>
      </c>
      <c r="I76" s="244" t="str">
        <f>IF(C77=1,A77,IF(E77=1,A75," "))</f>
        <v>Michael Ricci</v>
      </c>
      <c r="J76" s="244"/>
      <c r="K76" s="244"/>
      <c r="L76" s="42" t="str">
        <f>IF(C77=1,B77,IF(E77=1,B75," "))</f>
        <v>RCK</v>
      </c>
      <c r="M76" s="104" t="s">
        <v>60</v>
      </c>
    </row>
    <row r="77" spans="1:13" ht="18.75" customHeight="1" thickBot="1" x14ac:dyDescent="0.3">
      <c r="A77" s="42" t="str">
        <f>'138'!J66</f>
        <v>Michael Ricci</v>
      </c>
      <c r="B77" s="52" t="str">
        <f>'138'!K66</f>
        <v>RCK</v>
      </c>
      <c r="C77" s="111">
        <v>1</v>
      </c>
      <c r="D77" s="41" t="s">
        <v>255</v>
      </c>
      <c r="E77" s="111"/>
      <c r="F77" s="40">
        <v>2</v>
      </c>
      <c r="G77" s="210">
        <f>F77+5</f>
        <v>7</v>
      </c>
      <c r="I77" s="102"/>
      <c r="J77" s="41"/>
      <c r="K77" s="102"/>
      <c r="L77" s="40"/>
      <c r="M77" s="210">
        <v>3</v>
      </c>
    </row>
    <row r="78" spans="1:13" ht="18.75" customHeight="1" thickBot="1" x14ac:dyDescent="0.3">
      <c r="A78" s="44"/>
      <c r="B78" s="44"/>
      <c r="C78" s="115"/>
      <c r="D78" s="49"/>
      <c r="E78" s="115"/>
      <c r="F78" s="44"/>
      <c r="G78" s="109"/>
      <c r="I78" s="108"/>
      <c r="J78" s="49"/>
      <c r="K78" s="108"/>
      <c r="L78" s="44"/>
      <c r="M78" s="109"/>
    </row>
    <row r="79" spans="1:13" ht="18.75" customHeight="1" x14ac:dyDescent="0.25">
      <c r="A79" s="269">
        <v>145</v>
      </c>
      <c r="B79" s="269"/>
      <c r="C79" s="269"/>
      <c r="D79" s="269"/>
      <c r="E79" s="269"/>
      <c r="F79" s="269"/>
    </row>
    <row r="80" spans="1:13" ht="18.75" customHeight="1" x14ac:dyDescent="0.25">
      <c r="A80" s="42" t="str">
        <f>'145'!B64</f>
        <v>Parker Trento</v>
      </c>
      <c r="B80" s="42" t="str">
        <f>'145'!C64</f>
        <v>TZ</v>
      </c>
      <c r="C80" s="110"/>
      <c r="D80" s="91"/>
      <c r="E80" s="110"/>
      <c r="F80" s="91"/>
      <c r="I80" s="91"/>
      <c r="J80" s="91"/>
      <c r="K80" s="91"/>
      <c r="L80" s="91"/>
    </row>
    <row r="81" spans="1:13" ht="18.75" customHeight="1" thickBot="1" x14ac:dyDescent="0.3">
      <c r="A81" s="50"/>
      <c r="B81" s="50"/>
      <c r="C81" s="243" t="str">
        <f>IF(C82=1,A80,IF(E82=1,A82," "))</f>
        <v>Parker Trento</v>
      </c>
      <c r="D81" s="244"/>
      <c r="E81" s="244"/>
      <c r="F81" s="42" t="str">
        <f>IF(C82=1,B80,IF(E82=1,B82," "))</f>
        <v>TZ</v>
      </c>
      <c r="G81" s="104" t="s">
        <v>55</v>
      </c>
      <c r="I81" s="244" t="str">
        <f>IF(C82=1,A82,IF(E82=1,A80," "))</f>
        <v>Gage Merkhofer</v>
      </c>
      <c r="J81" s="244"/>
      <c r="K81" s="244"/>
      <c r="L81" s="42" t="str">
        <f>IF(C82=1,B82,IF(E82=1,B80," "))</f>
        <v>JJEF</v>
      </c>
      <c r="M81" s="104" t="s">
        <v>58</v>
      </c>
    </row>
    <row r="82" spans="1:13" ht="18.75" customHeight="1" thickBot="1" x14ac:dyDescent="0.3">
      <c r="A82" s="42" t="str">
        <f>'145'!J64</f>
        <v>Gage Merkhofer</v>
      </c>
      <c r="B82" s="52" t="str">
        <f>'145'!K64</f>
        <v>JJEF</v>
      </c>
      <c r="C82" s="111">
        <v>1</v>
      </c>
      <c r="D82" s="41" t="s">
        <v>275</v>
      </c>
      <c r="E82" s="111"/>
      <c r="F82" s="40">
        <v>1.5</v>
      </c>
      <c r="G82" s="210">
        <f>16+F82</f>
        <v>17.5</v>
      </c>
      <c r="I82" s="102"/>
      <c r="J82" s="41"/>
      <c r="K82" s="102"/>
      <c r="L82" s="40"/>
      <c r="M82" s="210">
        <v>12</v>
      </c>
    </row>
    <row r="83" spans="1:13" ht="18.75" customHeight="1" x14ac:dyDescent="0.25">
      <c r="A83" s="50"/>
      <c r="B83" s="50"/>
      <c r="C83" s="112"/>
      <c r="D83" s="40"/>
      <c r="E83" s="112"/>
      <c r="F83" s="40"/>
      <c r="I83" s="40"/>
      <c r="J83" s="40"/>
      <c r="K83" s="40"/>
      <c r="L83" s="40"/>
    </row>
    <row r="84" spans="1:13" ht="18.75" customHeight="1" x14ac:dyDescent="0.25">
      <c r="A84" s="42" t="str">
        <f>'145'!B65</f>
        <v>Ian Hung</v>
      </c>
      <c r="B84" s="42" t="str">
        <f>'145'!C65</f>
        <v>CN</v>
      </c>
      <c r="C84" s="110"/>
      <c r="D84" s="91"/>
      <c r="E84" s="110"/>
      <c r="F84" s="91"/>
      <c r="I84" s="91"/>
      <c r="J84" s="91"/>
      <c r="K84" s="91"/>
      <c r="L84" s="91"/>
    </row>
    <row r="85" spans="1:13" ht="18.75" customHeight="1" thickBot="1" x14ac:dyDescent="0.3">
      <c r="A85" s="50"/>
      <c r="B85" s="50"/>
      <c r="C85" s="243" t="str">
        <f>IF(C86=1,A84,IF(E86=1,A86," "))</f>
        <v>Ian Hung</v>
      </c>
      <c r="D85" s="244"/>
      <c r="E85" s="244"/>
      <c r="F85" s="42" t="str">
        <f>IF(C86=1,B84,IF(E86=1,B86," "))</f>
        <v>CN</v>
      </c>
      <c r="G85" s="104" t="s">
        <v>56</v>
      </c>
      <c r="I85" s="244" t="str">
        <f>IF(C86=1,A86,IF(E86=1,A84," "))</f>
        <v>Ben Mcgahan</v>
      </c>
      <c r="J85" s="244"/>
      <c r="K85" s="244"/>
      <c r="L85" s="42" t="str">
        <f>IF(C86=1,B86,IF(E86=1,B84," "))</f>
        <v>King</v>
      </c>
      <c r="M85" s="104" t="s">
        <v>59</v>
      </c>
    </row>
    <row r="86" spans="1:13" ht="18.75" customHeight="1" thickBot="1" x14ac:dyDescent="0.3">
      <c r="A86" s="42" t="str">
        <f>'145'!J65</f>
        <v>Ben Mcgahan</v>
      </c>
      <c r="B86" s="52" t="str">
        <f>'145'!K65</f>
        <v>King</v>
      </c>
      <c r="C86" s="111">
        <v>1</v>
      </c>
      <c r="D86" s="41" t="s">
        <v>260</v>
      </c>
      <c r="E86" s="111"/>
      <c r="F86" s="40">
        <v>1</v>
      </c>
      <c r="G86" s="210">
        <f>F86+9</f>
        <v>10</v>
      </c>
      <c r="I86" s="102"/>
      <c r="J86" s="41"/>
      <c r="K86" s="102"/>
      <c r="L86" s="40"/>
      <c r="M86" s="210">
        <v>7</v>
      </c>
    </row>
    <row r="87" spans="1:13" ht="18.75" customHeight="1" x14ac:dyDescent="0.25">
      <c r="A87" s="50"/>
      <c r="B87" s="50"/>
      <c r="C87" s="112"/>
      <c r="D87" s="40"/>
      <c r="E87" s="112"/>
      <c r="F87" s="40"/>
      <c r="I87" s="40"/>
      <c r="J87" s="40"/>
      <c r="K87" s="40"/>
      <c r="L87" s="40"/>
    </row>
    <row r="88" spans="1:13" ht="18.75" customHeight="1" x14ac:dyDescent="0.25">
      <c r="A88" s="42" t="str">
        <f>'145'!B66</f>
        <v>Trevor Coates</v>
      </c>
      <c r="B88" s="42" t="str">
        <f>'145'!C66</f>
        <v>High</v>
      </c>
      <c r="C88" s="110"/>
      <c r="D88" s="91"/>
      <c r="E88" s="110"/>
      <c r="F88" s="91"/>
      <c r="I88" s="91"/>
      <c r="J88" s="91"/>
      <c r="K88" s="91"/>
      <c r="L88" s="91"/>
    </row>
    <row r="89" spans="1:13" ht="18.75" customHeight="1" thickBot="1" x14ac:dyDescent="0.3">
      <c r="A89" s="50"/>
      <c r="B89" s="50"/>
      <c r="C89" s="243" t="str">
        <f>IF(C90=1,A88,IF(E90=1,A90," "))</f>
        <v>Trevor Coates</v>
      </c>
      <c r="D89" s="244"/>
      <c r="E89" s="244"/>
      <c r="F89" s="93" t="str">
        <f>IF(C90=1,B88,IF(E90=1,B90," "))</f>
        <v>High</v>
      </c>
      <c r="G89" s="104" t="s">
        <v>57</v>
      </c>
      <c r="I89" s="244" t="str">
        <f>IF(C90=1,A90,IF(E90=1,A88," "))</f>
        <v>Charles Huggins</v>
      </c>
      <c r="J89" s="244"/>
      <c r="K89" s="244"/>
      <c r="L89" s="93" t="str">
        <f>IF(C90=1,B90,IF(E90=1,B88," "))</f>
        <v>Marl</v>
      </c>
      <c r="M89" s="104" t="s">
        <v>60</v>
      </c>
    </row>
    <row r="90" spans="1:13" ht="18.75" customHeight="1" thickBot="1" x14ac:dyDescent="0.3">
      <c r="A90" s="42" t="str">
        <f>'145'!J66</f>
        <v>Charles Huggins</v>
      </c>
      <c r="B90" s="52" t="str">
        <f>'145'!K66</f>
        <v>Marl</v>
      </c>
      <c r="C90" s="111">
        <v>1</v>
      </c>
      <c r="D90" s="41" t="s">
        <v>311</v>
      </c>
      <c r="E90" s="111"/>
      <c r="F90" s="40"/>
      <c r="G90" s="210">
        <f>F90+5</f>
        <v>5</v>
      </c>
      <c r="I90" s="102"/>
      <c r="J90" s="41"/>
      <c r="K90" s="102"/>
      <c r="L90" s="40"/>
      <c r="M90" s="210">
        <v>3</v>
      </c>
    </row>
    <row r="91" spans="1:13" ht="18.75" thickBot="1" x14ac:dyDescent="0.3">
      <c r="A91" s="73"/>
      <c r="B91" s="73"/>
      <c r="C91" s="116"/>
      <c r="D91" s="44"/>
      <c r="E91" s="116"/>
      <c r="F91" s="44"/>
      <c r="G91" s="109"/>
      <c r="I91" s="44"/>
      <c r="J91" s="44"/>
      <c r="K91" s="44"/>
      <c r="L91" s="44"/>
      <c r="M91" s="109"/>
    </row>
    <row r="92" spans="1:13" x14ac:dyDescent="0.25">
      <c r="A92" s="269">
        <v>152</v>
      </c>
      <c r="B92" s="269"/>
      <c r="C92" s="269"/>
      <c r="D92" s="269"/>
      <c r="E92" s="269"/>
      <c r="F92" s="269"/>
    </row>
    <row r="93" spans="1:13" ht="21.75" customHeight="1" x14ac:dyDescent="0.25">
      <c r="A93" s="42" t="str">
        <f>'152'!B64</f>
        <v>Quinian Jones</v>
      </c>
      <c r="B93" s="42" t="str">
        <f>'152'!C64</f>
        <v>High</v>
      </c>
      <c r="C93" s="110"/>
      <c r="D93" s="91"/>
      <c r="E93" s="110"/>
      <c r="F93" s="91"/>
      <c r="I93" s="91"/>
      <c r="J93" s="91"/>
      <c r="K93" s="91"/>
      <c r="L93" s="91"/>
    </row>
    <row r="94" spans="1:13" ht="21.75" customHeight="1" thickBot="1" x14ac:dyDescent="0.3">
      <c r="A94" s="50"/>
      <c r="B94" s="50"/>
      <c r="C94" s="243" t="str">
        <f>IF(C95=1,A93,IF(E95=1,A95," "))</f>
        <v>Quinian Jones</v>
      </c>
      <c r="D94" s="244"/>
      <c r="E94" s="244"/>
      <c r="F94" s="42" t="str">
        <f>IF(C95=1,B93,IF(E95=1,B95," "))</f>
        <v>High</v>
      </c>
      <c r="G94" s="104" t="s">
        <v>55</v>
      </c>
      <c r="I94" s="244" t="str">
        <f>IF(C95=1,A95,IF(E95=1,A93," "))</f>
        <v>Jacob Declair</v>
      </c>
      <c r="J94" s="244"/>
      <c r="K94" s="244"/>
      <c r="L94" s="42" t="str">
        <f>IF(C95=1,B95,IF(E95=1,B93," "))</f>
        <v>High</v>
      </c>
      <c r="M94" s="104" t="s">
        <v>58</v>
      </c>
    </row>
    <row r="95" spans="1:13" ht="21.75" customHeight="1" thickBot="1" x14ac:dyDescent="0.3">
      <c r="A95" s="42" t="str">
        <f>'152'!J64</f>
        <v>Jacob Declair</v>
      </c>
      <c r="B95" s="52" t="str">
        <f>'152'!K64</f>
        <v>High</v>
      </c>
      <c r="C95" s="111">
        <v>1</v>
      </c>
      <c r="D95" s="41" t="s">
        <v>398</v>
      </c>
      <c r="E95" s="111"/>
      <c r="F95" s="40">
        <v>1</v>
      </c>
      <c r="G95" s="210">
        <f>16+F95</f>
        <v>17</v>
      </c>
      <c r="I95" s="102"/>
      <c r="J95" s="41"/>
      <c r="K95" s="102"/>
      <c r="L95" s="40"/>
      <c r="M95" s="210">
        <v>12</v>
      </c>
    </row>
    <row r="96" spans="1:13" ht="21.75" customHeight="1" x14ac:dyDescent="0.25">
      <c r="A96" s="50"/>
      <c r="B96" s="50"/>
      <c r="C96" s="112"/>
      <c r="D96" s="40"/>
      <c r="E96" s="112"/>
      <c r="F96" s="40"/>
      <c r="I96" s="40"/>
      <c r="J96" s="40"/>
      <c r="K96" s="40"/>
      <c r="L96" s="40"/>
    </row>
    <row r="97" spans="1:13" ht="21.75" customHeight="1" x14ac:dyDescent="0.25">
      <c r="A97" s="42" t="str">
        <f>'152'!B65</f>
        <v>Joey Malgioglio</v>
      </c>
      <c r="B97" s="42" t="str">
        <f>'152'!C65</f>
        <v>JJEF</v>
      </c>
      <c r="C97" s="110"/>
      <c r="D97" s="91"/>
      <c r="E97" s="110"/>
      <c r="F97" s="91"/>
      <c r="I97" s="91"/>
      <c r="J97" s="91"/>
      <c r="K97" s="91"/>
      <c r="L97" s="91"/>
    </row>
    <row r="98" spans="1:13" ht="21.75" customHeight="1" thickBot="1" x14ac:dyDescent="0.3">
      <c r="A98" s="50"/>
      <c r="B98" s="50"/>
      <c r="C98" s="243" t="str">
        <f>IF(C99=1,A97,IF(E99=1,A99," "))</f>
        <v>Joey Malgioglio</v>
      </c>
      <c r="D98" s="244"/>
      <c r="E98" s="244"/>
      <c r="F98" s="42" t="str">
        <f>IF(C99=1,B97,IF(E99=1,B99," "))</f>
        <v>JJEF</v>
      </c>
      <c r="G98" s="104" t="s">
        <v>56</v>
      </c>
      <c r="I98" s="244" t="str">
        <f>IF(C99=1,A99,IF(E99=1,A97," "))</f>
        <v>Jake Reiss</v>
      </c>
      <c r="J98" s="244"/>
      <c r="K98" s="244"/>
      <c r="L98" s="42" t="str">
        <f>IF(C99=1,B99,IF(E99=1,B97," "))</f>
        <v>TZ</v>
      </c>
      <c r="M98" s="104" t="s">
        <v>59</v>
      </c>
    </row>
    <row r="99" spans="1:13" ht="21.75" customHeight="1" thickBot="1" x14ac:dyDescent="0.3">
      <c r="A99" s="42" t="str">
        <f>'152'!J65</f>
        <v>Jake Reiss</v>
      </c>
      <c r="B99" s="52" t="str">
        <f>'152'!K65</f>
        <v>TZ</v>
      </c>
      <c r="C99" s="111">
        <v>1</v>
      </c>
      <c r="D99" s="41" t="s">
        <v>394</v>
      </c>
      <c r="E99" s="111"/>
      <c r="F99" s="40"/>
      <c r="G99" s="210">
        <f>F99+9</f>
        <v>9</v>
      </c>
      <c r="I99" s="102"/>
      <c r="J99" s="41"/>
      <c r="K99" s="102"/>
      <c r="L99" s="40"/>
      <c r="M99" s="210">
        <v>7</v>
      </c>
    </row>
    <row r="100" spans="1:13" ht="21.75" customHeight="1" x14ac:dyDescent="0.25">
      <c r="A100" s="50"/>
      <c r="B100" s="50"/>
      <c r="C100" s="112"/>
      <c r="D100" s="40"/>
      <c r="E100" s="112"/>
      <c r="F100" s="40"/>
      <c r="I100" s="40"/>
      <c r="J100" s="40"/>
      <c r="K100" s="40"/>
      <c r="L100" s="40"/>
    </row>
    <row r="101" spans="1:13" ht="21.75" customHeight="1" x14ac:dyDescent="0.25">
      <c r="A101" s="42" t="str">
        <f>'152'!B66</f>
        <v>Jeremiah Eustache</v>
      </c>
      <c r="B101" s="42" t="str">
        <f>'152'!C66</f>
        <v>ER</v>
      </c>
      <c r="C101" s="110"/>
      <c r="D101" s="91"/>
      <c r="E101" s="110"/>
      <c r="F101" s="91"/>
      <c r="I101" s="91"/>
      <c r="J101" s="91"/>
      <c r="K101" s="91"/>
      <c r="L101" s="91"/>
    </row>
    <row r="102" spans="1:13" ht="21.75" customHeight="1" thickBot="1" x14ac:dyDescent="0.3">
      <c r="A102" s="50"/>
      <c r="B102" s="50"/>
      <c r="C102" s="243" t="str">
        <f>IF(C103=1,A101,IF(E103=1,A103," "))</f>
        <v>Mario Ortiz</v>
      </c>
      <c r="D102" s="244"/>
      <c r="E102" s="244"/>
      <c r="F102" s="42" t="str">
        <f>IF(C103=1,B101,IF(E103=1,B103," "))</f>
        <v>ER</v>
      </c>
      <c r="G102" s="104" t="s">
        <v>57</v>
      </c>
      <c r="I102" s="244" t="str">
        <f>IF(C103=1,A103,IF(E103=1,A101," "))</f>
        <v>Jeremiah Eustache</v>
      </c>
      <c r="J102" s="244"/>
      <c r="K102" s="244"/>
      <c r="L102" s="42" t="str">
        <f>IF(C103=1,B103,IF(E103=1,B101," "))</f>
        <v>ER</v>
      </c>
      <c r="M102" s="104" t="s">
        <v>60</v>
      </c>
    </row>
    <row r="103" spans="1:13" ht="21.75" customHeight="1" thickBot="1" x14ac:dyDescent="0.3">
      <c r="A103" s="42" t="str">
        <f>'152'!J66</f>
        <v>Mario Ortiz</v>
      </c>
      <c r="B103" s="52" t="str">
        <f>'152'!K66</f>
        <v>ER</v>
      </c>
      <c r="C103" s="111"/>
      <c r="D103" s="41" t="s">
        <v>397</v>
      </c>
      <c r="E103" s="111">
        <v>1</v>
      </c>
      <c r="F103" s="40">
        <v>1</v>
      </c>
      <c r="G103" s="210">
        <f>F103+5</f>
        <v>6</v>
      </c>
      <c r="I103" s="102"/>
      <c r="J103" s="41"/>
      <c r="K103" s="102"/>
      <c r="L103" s="40"/>
      <c r="M103" s="210">
        <v>3</v>
      </c>
    </row>
    <row r="104" spans="1:13" ht="18.75" thickBot="1" x14ac:dyDescent="0.3">
      <c r="A104" s="73"/>
      <c r="B104" s="73"/>
      <c r="C104" s="116"/>
      <c r="D104" s="44"/>
      <c r="E104" s="116"/>
      <c r="F104" s="44"/>
      <c r="G104" s="109"/>
      <c r="I104" s="44"/>
      <c r="J104" s="44"/>
      <c r="K104" s="44"/>
      <c r="L104" s="44"/>
      <c r="M104" s="109"/>
    </row>
    <row r="105" spans="1:13" x14ac:dyDescent="0.25">
      <c r="A105" s="268">
        <v>160</v>
      </c>
      <c r="B105" s="268"/>
      <c r="C105" s="268"/>
      <c r="D105" s="268"/>
      <c r="E105" s="268"/>
      <c r="F105" s="268"/>
    </row>
    <row r="106" spans="1:13" ht="18.75" customHeight="1" x14ac:dyDescent="0.25">
      <c r="A106" s="42" t="str">
        <f>'160'!B64</f>
        <v>Colton Parese</v>
      </c>
      <c r="B106" s="42" t="str">
        <f>'160'!C64</f>
        <v>King</v>
      </c>
      <c r="C106" s="110"/>
      <c r="D106" s="91"/>
      <c r="E106" s="110"/>
      <c r="F106" s="91"/>
      <c r="I106" s="91"/>
      <c r="J106" s="91"/>
      <c r="K106" s="91"/>
      <c r="L106" s="91"/>
    </row>
    <row r="107" spans="1:13" ht="18.75" customHeight="1" thickBot="1" x14ac:dyDescent="0.3">
      <c r="A107" s="50"/>
      <c r="B107" s="50"/>
      <c r="C107" s="243" t="str">
        <f>IF(C108=1,A106,IF(E108=1,A108," "))</f>
        <v>Brandon DellaPia</v>
      </c>
      <c r="D107" s="244"/>
      <c r="E107" s="244"/>
      <c r="F107" s="42" t="str">
        <f>IF(C108=1,B106,IF(E108=1,B108," "))</f>
        <v>JJEF</v>
      </c>
      <c r="G107" s="104" t="s">
        <v>55</v>
      </c>
      <c r="I107" s="244" t="str">
        <f>IF(C108=1,A108,IF(E108=1,A106," "))</f>
        <v>Colton Parese</v>
      </c>
      <c r="J107" s="244"/>
      <c r="K107" s="244"/>
      <c r="L107" s="42" t="str">
        <f>IF(C108=1,B108,IF(E108=1,B106," "))</f>
        <v>King</v>
      </c>
      <c r="M107" s="104" t="s">
        <v>58</v>
      </c>
    </row>
    <row r="108" spans="1:13" ht="18.75" customHeight="1" thickBot="1" x14ac:dyDescent="0.3">
      <c r="A108" s="42" t="str">
        <f>'160'!J64</f>
        <v>Brandon DellaPia</v>
      </c>
      <c r="B108" s="52" t="str">
        <f>'160'!K64</f>
        <v>JJEF</v>
      </c>
      <c r="C108" s="111"/>
      <c r="D108" s="41" t="s">
        <v>380</v>
      </c>
      <c r="E108" s="111">
        <v>1</v>
      </c>
      <c r="F108" s="40">
        <v>2</v>
      </c>
      <c r="G108" s="210">
        <f>16+F108</f>
        <v>18</v>
      </c>
      <c r="I108" s="102"/>
      <c r="J108" s="41"/>
      <c r="K108" s="102"/>
      <c r="L108" s="40"/>
      <c r="M108" s="210">
        <v>12</v>
      </c>
    </row>
    <row r="109" spans="1:13" ht="18.75" customHeight="1" x14ac:dyDescent="0.25">
      <c r="A109" s="50"/>
      <c r="B109" s="50"/>
      <c r="C109" s="112"/>
      <c r="D109" s="40"/>
      <c r="E109" s="112"/>
      <c r="F109" s="40"/>
      <c r="I109" s="40"/>
      <c r="J109" s="40"/>
      <c r="K109" s="40"/>
      <c r="L109" s="40"/>
    </row>
    <row r="110" spans="1:13" ht="18.75" customHeight="1" x14ac:dyDescent="0.25">
      <c r="A110" s="42" t="str">
        <f>'160'!B65</f>
        <v>Jeremiah Schneck</v>
      </c>
      <c r="B110" s="42" t="str">
        <f>'160'!C65</f>
        <v>RCK</v>
      </c>
      <c r="C110" s="112"/>
      <c r="D110" s="91"/>
      <c r="E110" s="110"/>
      <c r="F110" s="91"/>
      <c r="I110" s="40"/>
      <c r="J110" s="91"/>
      <c r="K110" s="91"/>
      <c r="L110" s="91"/>
    </row>
    <row r="111" spans="1:13" ht="18.75" customHeight="1" thickBot="1" x14ac:dyDescent="0.3">
      <c r="A111" s="50"/>
      <c r="B111" s="50"/>
      <c r="C111" s="243" t="str">
        <f>IF(C112=1,A110,IF(E112=1,A112," "))</f>
        <v>Jaden Turner</v>
      </c>
      <c r="D111" s="244"/>
      <c r="E111" s="244"/>
      <c r="F111" s="42" t="str">
        <f>IF(C112=1,B110,IF(E112=1,B112," "))</f>
        <v>RCK</v>
      </c>
      <c r="G111" s="104" t="s">
        <v>56</v>
      </c>
      <c r="I111" s="244" t="str">
        <f>IF(C112=1,A112,IF(E112=1,A110," "))</f>
        <v>Jeremiah Schneck</v>
      </c>
      <c r="J111" s="244"/>
      <c r="K111" s="244"/>
      <c r="L111" s="42" t="str">
        <f>IF(C112=1,B112,IF(E112=1,B110," "))</f>
        <v>RCK</v>
      </c>
      <c r="M111" s="104" t="s">
        <v>59</v>
      </c>
    </row>
    <row r="112" spans="1:13" ht="18.75" customHeight="1" thickBot="1" x14ac:dyDescent="0.3">
      <c r="A112" s="42" t="str">
        <f>'160'!J65</f>
        <v>Jaden Turner</v>
      </c>
      <c r="B112" s="52" t="str">
        <f>'160'!K65</f>
        <v>RCK</v>
      </c>
      <c r="C112" s="111"/>
      <c r="D112" s="41" t="s">
        <v>399</v>
      </c>
      <c r="E112" s="111">
        <v>1</v>
      </c>
      <c r="F112" s="40"/>
      <c r="G112" s="210">
        <f>F112+9</f>
        <v>9</v>
      </c>
      <c r="I112" s="102"/>
      <c r="J112" s="41"/>
      <c r="K112" s="102"/>
      <c r="L112" s="40"/>
      <c r="M112" s="210">
        <v>7</v>
      </c>
    </row>
    <row r="113" spans="1:13" ht="18.75" customHeight="1" x14ac:dyDescent="0.25">
      <c r="A113" s="50"/>
      <c r="B113" s="50"/>
      <c r="C113" s="112"/>
      <c r="D113" s="40"/>
      <c r="E113" s="112"/>
      <c r="F113" s="40"/>
      <c r="I113" s="40"/>
      <c r="J113" s="40"/>
      <c r="K113" s="40"/>
      <c r="L113" s="40"/>
    </row>
    <row r="114" spans="1:13" ht="18.75" customHeight="1" x14ac:dyDescent="0.25">
      <c r="A114" s="42" t="str">
        <f>'160'!B66</f>
        <v>Colin Cordes</v>
      </c>
      <c r="B114" s="42" t="str">
        <f>'160'!C66</f>
        <v>JJEF</v>
      </c>
      <c r="C114" s="110"/>
      <c r="D114" s="91"/>
      <c r="E114" s="113"/>
      <c r="F114" s="91"/>
      <c r="I114" s="91"/>
      <c r="J114" s="91"/>
      <c r="K114" s="103"/>
      <c r="L114" s="91"/>
    </row>
    <row r="115" spans="1:13" ht="18.75" customHeight="1" thickBot="1" x14ac:dyDescent="0.3">
      <c r="A115" s="50"/>
      <c r="B115" s="50"/>
      <c r="C115" s="243" t="str">
        <f>IF(C116=1,A114,IF(E116=1,A116," "))</f>
        <v>Vinny Jacobsen</v>
      </c>
      <c r="D115" s="244"/>
      <c r="E115" s="244"/>
      <c r="F115" s="42" t="str">
        <f>IF(C116=1,B114,IF(E116=1,B116," "))</f>
        <v>TZ</v>
      </c>
      <c r="G115" s="104" t="s">
        <v>57</v>
      </c>
      <c r="I115" s="244" t="str">
        <f>IF(C116=1,A116,IF(E116=1,A114," "))</f>
        <v>Colin Cordes</v>
      </c>
      <c r="J115" s="244"/>
      <c r="K115" s="244"/>
      <c r="L115" s="42" t="str">
        <f>IF(C116=1,B116,IF(E116=1,B114," "))</f>
        <v>JJEF</v>
      </c>
      <c r="M115" s="104" t="s">
        <v>60</v>
      </c>
    </row>
    <row r="116" spans="1:13" ht="18.75" customHeight="1" thickBot="1" x14ac:dyDescent="0.3">
      <c r="A116" s="42" t="str">
        <f>'160'!J66</f>
        <v>Vinny Jacobsen</v>
      </c>
      <c r="B116" s="52" t="str">
        <f>'160'!K66</f>
        <v>TZ</v>
      </c>
      <c r="C116" s="111"/>
      <c r="D116" s="41" t="s">
        <v>400</v>
      </c>
      <c r="E116" s="111">
        <v>1</v>
      </c>
      <c r="F116" s="40">
        <v>2</v>
      </c>
      <c r="G116" s="210">
        <f>F116+5</f>
        <v>7</v>
      </c>
      <c r="I116" s="102"/>
      <c r="J116" s="41"/>
      <c r="K116" s="102"/>
      <c r="L116" s="40"/>
      <c r="M116" s="210">
        <v>3</v>
      </c>
    </row>
    <row r="117" spans="1:13" ht="18.75" thickBot="1" x14ac:dyDescent="0.3">
      <c r="A117" s="95"/>
      <c r="B117" s="95"/>
      <c r="C117" s="114"/>
      <c r="D117" s="92"/>
      <c r="E117" s="114"/>
      <c r="F117" s="92"/>
      <c r="G117" s="109"/>
      <c r="I117" s="92"/>
      <c r="J117" s="92"/>
      <c r="K117" s="92"/>
      <c r="L117" s="92"/>
      <c r="M117" s="109"/>
    </row>
    <row r="118" spans="1:13" x14ac:dyDescent="0.25">
      <c r="A118" s="270" t="s">
        <v>87</v>
      </c>
      <c r="B118" s="270"/>
      <c r="C118" s="270"/>
      <c r="D118" s="270"/>
      <c r="E118" s="270"/>
      <c r="F118" s="270"/>
    </row>
    <row r="119" spans="1:13" x14ac:dyDescent="0.25">
      <c r="A119" s="42" t="str">
        <f>'170'!B64</f>
        <v>Emil Corporan</v>
      </c>
      <c r="B119" s="42" t="str">
        <f>'170'!C64</f>
        <v>RCK</v>
      </c>
      <c r="C119" s="110"/>
      <c r="D119" s="91"/>
      <c r="E119" s="110"/>
      <c r="F119" s="91"/>
      <c r="I119" s="91"/>
      <c r="J119" s="91"/>
      <c r="K119" s="91"/>
      <c r="L119" s="91"/>
    </row>
    <row r="120" spans="1:13" ht="18.75" thickBot="1" x14ac:dyDescent="0.3">
      <c r="A120" s="50"/>
      <c r="B120" s="50"/>
      <c r="C120" s="243" t="str">
        <f>IF(C121=1,A119,IF(E121=1,A121," "))</f>
        <v>AJ Nugent</v>
      </c>
      <c r="D120" s="244"/>
      <c r="E120" s="244"/>
      <c r="F120" s="42" t="str">
        <f>IF(C121=1,B119,IF(E121=1,B121," "))</f>
        <v>High</v>
      </c>
      <c r="G120" s="104" t="s">
        <v>55</v>
      </c>
      <c r="I120" s="244" t="str">
        <f>IF(C121=1,A121,IF(E121=1,A119," "))</f>
        <v>Emil Corporan</v>
      </c>
      <c r="J120" s="244"/>
      <c r="K120" s="244"/>
      <c r="L120" s="42" t="str">
        <f>IF(C121=1,B121,IF(E121=1,B119," "))</f>
        <v>RCK</v>
      </c>
      <c r="M120" s="104" t="s">
        <v>58</v>
      </c>
    </row>
    <row r="121" spans="1:13" ht="18.75" thickBot="1" x14ac:dyDescent="0.3">
      <c r="A121" s="42" t="str">
        <f>'170'!J64</f>
        <v>AJ Nugent</v>
      </c>
      <c r="B121" s="52" t="str">
        <f>'170'!K64</f>
        <v>High</v>
      </c>
      <c r="C121" s="111"/>
      <c r="D121" s="41" t="s">
        <v>401</v>
      </c>
      <c r="E121" s="111">
        <v>1</v>
      </c>
      <c r="F121" s="40">
        <v>1</v>
      </c>
      <c r="G121" s="210">
        <f>16+F121</f>
        <v>17</v>
      </c>
      <c r="I121" s="102"/>
      <c r="J121" s="41"/>
      <c r="K121" s="102"/>
      <c r="L121" s="40"/>
      <c r="M121" s="210">
        <v>12</v>
      </c>
    </row>
    <row r="122" spans="1:13" x14ac:dyDescent="0.25">
      <c r="A122" s="50"/>
      <c r="B122" s="50"/>
      <c r="C122" s="112"/>
      <c r="D122" s="40"/>
      <c r="E122" s="112"/>
      <c r="F122" s="40"/>
      <c r="I122" s="40"/>
      <c r="J122" s="40"/>
      <c r="K122" s="40"/>
      <c r="L122" s="40"/>
    </row>
    <row r="123" spans="1:13" x14ac:dyDescent="0.25">
      <c r="A123" s="42" t="str">
        <f>'170'!B65</f>
        <v>Jeff DelCid</v>
      </c>
      <c r="B123" s="42" t="str">
        <f>'170'!C65</f>
        <v>U</v>
      </c>
      <c r="C123" s="110"/>
      <c r="D123" s="91"/>
      <c r="E123" s="110"/>
      <c r="F123" s="91"/>
      <c r="I123" s="91"/>
      <c r="J123" s="91"/>
      <c r="K123" s="91"/>
      <c r="L123" s="91"/>
    </row>
    <row r="124" spans="1:13" ht="18.75" thickBot="1" x14ac:dyDescent="0.3">
      <c r="A124" s="50"/>
      <c r="B124" s="50"/>
      <c r="C124" s="243" t="str">
        <f>IF(C125=1,A123,IF(E125=1,A125," "))</f>
        <v>Liam Johnson</v>
      </c>
      <c r="D124" s="244"/>
      <c r="E124" s="244"/>
      <c r="F124" s="42" t="str">
        <f>IF(C125=1,B123,IF(E125=1,B125," "))</f>
        <v>TZ</v>
      </c>
      <c r="G124" s="104" t="s">
        <v>56</v>
      </c>
      <c r="I124" s="244" t="str">
        <f>IF(C125=1,A125,IF(E125=1,A123," "))</f>
        <v>Jeff DelCid</v>
      </c>
      <c r="J124" s="244"/>
      <c r="K124" s="244"/>
      <c r="L124" s="42" t="str">
        <f>IF(C125=1,B125,IF(E125=1,B123," "))</f>
        <v>U</v>
      </c>
      <c r="M124" s="104" t="s">
        <v>56</v>
      </c>
    </row>
    <row r="125" spans="1:13" ht="18.75" thickBot="1" x14ac:dyDescent="0.3">
      <c r="A125" s="42" t="str">
        <f>'170'!J65</f>
        <v>Liam Johnson</v>
      </c>
      <c r="B125" s="52" t="str">
        <f>'170'!K65</f>
        <v>TZ</v>
      </c>
      <c r="C125" s="111"/>
      <c r="D125" s="41" t="s">
        <v>255</v>
      </c>
      <c r="E125" s="111">
        <v>1</v>
      </c>
      <c r="F125" s="40"/>
      <c r="G125" s="210">
        <v>8</v>
      </c>
      <c r="I125" s="102"/>
      <c r="J125" s="41"/>
      <c r="K125" s="102"/>
      <c r="L125" s="40"/>
      <c r="M125" s="210">
        <v>8</v>
      </c>
    </row>
    <row r="126" spans="1:13" x14ac:dyDescent="0.25">
      <c r="A126" s="50"/>
      <c r="B126" s="50"/>
      <c r="C126" s="112"/>
      <c r="D126" s="40"/>
      <c r="E126" s="112"/>
      <c r="F126" s="40"/>
      <c r="I126" s="40"/>
      <c r="J126" s="40"/>
      <c r="K126" s="40"/>
      <c r="L126" s="40"/>
    </row>
    <row r="127" spans="1:13" x14ac:dyDescent="0.25">
      <c r="A127" s="42" t="str">
        <f>'170'!B66</f>
        <v>Donavin Pierre</v>
      </c>
      <c r="B127" s="42" t="str">
        <f>'170'!C66</f>
        <v>ER</v>
      </c>
      <c r="C127" s="110"/>
      <c r="D127" s="91"/>
      <c r="E127" s="110"/>
      <c r="F127" s="91"/>
      <c r="I127" s="91"/>
      <c r="J127" s="91"/>
      <c r="K127" s="91"/>
      <c r="L127" s="91"/>
    </row>
    <row r="128" spans="1:13" ht="18.75" thickBot="1" x14ac:dyDescent="0.3">
      <c r="A128" s="50"/>
      <c r="B128" s="50"/>
      <c r="C128" s="243" t="str">
        <f>IF(C129=1,A127,IF(E129=1,A129," "))</f>
        <v>Daniel Lema</v>
      </c>
      <c r="D128" s="244"/>
      <c r="E128" s="244"/>
      <c r="F128" s="42" t="str">
        <f>IF(C129=1,B127,IF(E129=1,B129," "))</f>
        <v>King</v>
      </c>
      <c r="G128" s="104" t="s">
        <v>57</v>
      </c>
      <c r="I128" s="244" t="str">
        <f>IF(C129=1,A129,IF(E129=1,A127," "))</f>
        <v>Donavin Pierre</v>
      </c>
      <c r="J128" s="244"/>
      <c r="K128" s="244"/>
      <c r="L128" s="42" t="str">
        <f>IF(C129=1,B129,IF(E129=1,B127," "))</f>
        <v>ER</v>
      </c>
      <c r="M128" s="104" t="s">
        <v>60</v>
      </c>
    </row>
    <row r="129" spans="1:13" ht="18.75" thickBot="1" x14ac:dyDescent="0.3">
      <c r="A129" s="42" t="str">
        <f>'170'!J66</f>
        <v>Daniel Lema</v>
      </c>
      <c r="B129" s="52" t="str">
        <f>'170'!K66</f>
        <v>King</v>
      </c>
      <c r="C129" s="111"/>
      <c r="D129" s="41" t="s">
        <v>402</v>
      </c>
      <c r="E129" s="111">
        <v>1</v>
      </c>
      <c r="F129" s="40">
        <v>2</v>
      </c>
      <c r="G129" s="210">
        <f>F129+5</f>
        <v>7</v>
      </c>
      <c r="I129" s="102"/>
      <c r="J129" s="41"/>
      <c r="K129" s="102"/>
      <c r="L129" s="40"/>
      <c r="M129" s="210">
        <v>3</v>
      </c>
    </row>
    <row r="130" spans="1:13" ht="18.75" thickBot="1" x14ac:dyDescent="0.3">
      <c r="A130" s="44"/>
      <c r="B130" s="44"/>
      <c r="C130" s="115"/>
      <c r="D130" s="49"/>
      <c r="E130" s="115"/>
      <c r="F130" s="44"/>
      <c r="G130" s="109"/>
      <c r="I130" s="108"/>
      <c r="J130" s="49"/>
      <c r="K130" s="108"/>
      <c r="L130" s="44"/>
      <c r="M130" s="109"/>
    </row>
    <row r="131" spans="1:13" x14ac:dyDescent="0.25">
      <c r="A131" s="269">
        <v>190</v>
      </c>
      <c r="B131" s="269"/>
      <c r="C131" s="269"/>
      <c r="D131" s="269"/>
      <c r="E131" s="269"/>
      <c r="F131" s="269"/>
    </row>
    <row r="132" spans="1:13" x14ac:dyDescent="0.25">
      <c r="A132" s="42" t="str">
        <f>'190'!B64</f>
        <v>Zein Badawy</v>
      </c>
      <c r="B132" s="42" t="str">
        <f>'190'!C64</f>
        <v>Wash</v>
      </c>
      <c r="C132" s="110"/>
      <c r="D132" s="91"/>
      <c r="E132" s="110"/>
      <c r="F132" s="91"/>
      <c r="I132" s="91"/>
      <c r="J132" s="91"/>
      <c r="K132" s="91"/>
      <c r="L132" s="91"/>
    </row>
    <row r="133" spans="1:13" ht="18.75" thickBot="1" x14ac:dyDescent="0.3">
      <c r="A133" s="50"/>
      <c r="B133" s="50"/>
      <c r="C133" s="243" t="str">
        <f>IF(C134=1,A132,IF(E134=1,A134," "))</f>
        <v>Zein Badawy</v>
      </c>
      <c r="D133" s="244"/>
      <c r="E133" s="244"/>
      <c r="F133" s="42" t="str">
        <f>IF(C134=1,B132,IF(E134=1,B134," "))</f>
        <v>Wash</v>
      </c>
      <c r="G133" s="104" t="s">
        <v>55</v>
      </c>
      <c r="I133" s="244" t="str">
        <f>IF(C134=1,A134,IF(E134=1,A132," "))</f>
        <v>Danny Morrison</v>
      </c>
      <c r="J133" s="244"/>
      <c r="K133" s="244"/>
      <c r="L133" s="42" t="str">
        <f>IF(C134=1,B134,IF(E134=1,B132," "))</f>
        <v>JJEF</v>
      </c>
      <c r="M133" s="104" t="s">
        <v>58</v>
      </c>
    </row>
    <row r="134" spans="1:13" ht="18.75" thickBot="1" x14ac:dyDescent="0.3">
      <c r="A134" s="42" t="str">
        <f>'190'!J64</f>
        <v>Danny Morrison</v>
      </c>
      <c r="B134" s="52" t="str">
        <f>'190'!K64</f>
        <v>JJEF</v>
      </c>
      <c r="C134" s="111">
        <v>1</v>
      </c>
      <c r="D134" s="41" t="s">
        <v>403</v>
      </c>
      <c r="E134" s="111"/>
      <c r="F134" s="40">
        <v>2</v>
      </c>
      <c r="G134" s="210">
        <f>16+F134</f>
        <v>18</v>
      </c>
      <c r="I134" s="102"/>
      <c r="J134" s="41"/>
      <c r="K134" s="102"/>
      <c r="L134" s="40"/>
      <c r="M134" s="210">
        <v>12</v>
      </c>
    </row>
    <row r="135" spans="1:13" x14ac:dyDescent="0.25">
      <c r="A135" s="50"/>
      <c r="B135" s="50"/>
      <c r="C135" s="112"/>
      <c r="D135" s="40"/>
      <c r="E135" s="112"/>
      <c r="F135" s="40"/>
      <c r="I135" s="40"/>
      <c r="J135" s="40"/>
      <c r="K135" s="40"/>
      <c r="L135" s="40"/>
    </row>
    <row r="136" spans="1:13" x14ac:dyDescent="0.25">
      <c r="A136" s="42" t="str">
        <f>'190'!B65</f>
        <v>Bojk Bojkaj</v>
      </c>
      <c r="B136" s="42" t="str">
        <f>'190'!C65</f>
        <v>RCK</v>
      </c>
      <c r="C136" s="110"/>
      <c r="D136" s="91"/>
      <c r="E136" s="110"/>
      <c r="F136" s="91"/>
      <c r="I136" s="91"/>
      <c r="J136" s="91"/>
      <c r="K136" s="91"/>
      <c r="L136" s="91"/>
    </row>
    <row r="137" spans="1:13" ht="18.75" thickBot="1" x14ac:dyDescent="0.3">
      <c r="A137" s="50"/>
      <c r="B137" s="50"/>
      <c r="C137" s="243" t="str">
        <f>IF(C138=1,A136,IF(E138=1,A138," "))</f>
        <v>Thomas Kivlehan</v>
      </c>
      <c r="D137" s="244"/>
      <c r="E137" s="244"/>
      <c r="F137" s="42" t="str">
        <f>IF(C138=1,B136,IF(E138=1,B138," "))</f>
        <v>TZ</v>
      </c>
      <c r="G137" s="104" t="s">
        <v>56</v>
      </c>
      <c r="I137" s="244" t="str">
        <f>IF(C138=1,A138,IF(E138=1,A136," "))</f>
        <v>Bojk Bojkaj</v>
      </c>
      <c r="J137" s="244"/>
      <c r="K137" s="244"/>
      <c r="L137" s="42" t="str">
        <f>IF(C138=1,B138,IF(E138=1,B136," "))</f>
        <v>RCK</v>
      </c>
      <c r="M137" s="104" t="s">
        <v>59</v>
      </c>
    </row>
    <row r="138" spans="1:13" ht="18.75" thickBot="1" x14ac:dyDescent="0.3">
      <c r="A138" s="42" t="str">
        <f>'190'!J65</f>
        <v>Thomas Kivlehan</v>
      </c>
      <c r="B138" s="52" t="str">
        <f>'190'!K65</f>
        <v>TZ</v>
      </c>
      <c r="C138" s="111"/>
      <c r="D138" s="41" t="s">
        <v>371</v>
      </c>
      <c r="E138" s="111">
        <v>1</v>
      </c>
      <c r="F138" s="40">
        <v>2</v>
      </c>
      <c r="G138" s="210">
        <f>F138+9</f>
        <v>11</v>
      </c>
      <c r="I138" s="102"/>
      <c r="J138" s="41"/>
      <c r="K138" s="102"/>
      <c r="L138" s="40"/>
      <c r="M138" s="210">
        <v>7</v>
      </c>
    </row>
    <row r="139" spans="1:13" x14ac:dyDescent="0.25">
      <c r="A139" s="50"/>
      <c r="B139" s="50"/>
      <c r="C139" s="112"/>
      <c r="D139" s="40"/>
      <c r="E139" s="112"/>
      <c r="F139" s="40"/>
      <c r="I139" s="40"/>
      <c r="J139" s="40"/>
      <c r="K139" s="40"/>
      <c r="L139" s="40"/>
    </row>
    <row r="140" spans="1:13" x14ac:dyDescent="0.25">
      <c r="A140" s="42" t="str">
        <f>'190'!B66</f>
        <v>Chris Gonzalez</v>
      </c>
      <c r="B140" s="42" t="str">
        <f>'190'!C66</f>
        <v>CN</v>
      </c>
      <c r="C140" s="110"/>
      <c r="D140" s="91"/>
      <c r="E140" s="110"/>
      <c r="F140" s="91"/>
      <c r="I140" s="91"/>
      <c r="J140" s="91"/>
      <c r="K140" s="91"/>
      <c r="L140" s="91"/>
    </row>
    <row r="141" spans="1:13" ht="18.75" thickBot="1" x14ac:dyDescent="0.3">
      <c r="A141" s="50"/>
      <c r="B141" s="50"/>
      <c r="C141" s="243" t="str">
        <f>IF(C142=1,A140,IF(E142=1,A142," "))</f>
        <v>Fabricio Flores</v>
      </c>
      <c r="D141" s="244"/>
      <c r="E141" s="244"/>
      <c r="F141" s="93" t="str">
        <f>IF(C142=1,B140,IF(E142=1,B142," "))</f>
        <v>ER</v>
      </c>
      <c r="G141" s="104" t="s">
        <v>57</v>
      </c>
      <c r="I141" s="244" t="str">
        <f>IF(C142=1,A142,IF(E142=1,A140," "))</f>
        <v>Chris Gonzalez</v>
      </c>
      <c r="J141" s="244"/>
      <c r="K141" s="244"/>
      <c r="L141" s="93" t="str">
        <f>IF(C142=1,B142,IF(E142=1,B140," "))</f>
        <v>CN</v>
      </c>
      <c r="M141" s="104" t="s">
        <v>60</v>
      </c>
    </row>
    <row r="142" spans="1:13" ht="18.75" thickBot="1" x14ac:dyDescent="0.3">
      <c r="A142" s="42" t="str">
        <f>'190'!J66</f>
        <v>Fabricio Flores</v>
      </c>
      <c r="B142" s="52" t="str">
        <f>'190'!K66</f>
        <v>ER</v>
      </c>
      <c r="C142" s="111"/>
      <c r="D142" s="41" t="s">
        <v>95</v>
      </c>
      <c r="E142" s="111">
        <v>1</v>
      </c>
      <c r="F142" s="40">
        <v>1</v>
      </c>
      <c r="G142" s="210">
        <f>F142+5</f>
        <v>6</v>
      </c>
      <c r="I142" s="102"/>
      <c r="J142" s="41"/>
      <c r="K142" s="102"/>
      <c r="L142" s="40"/>
      <c r="M142" s="210">
        <v>3</v>
      </c>
    </row>
    <row r="143" spans="1:13" ht="18.75" thickBot="1" x14ac:dyDescent="0.3">
      <c r="A143" s="73"/>
      <c r="B143" s="73"/>
      <c r="C143" s="116"/>
      <c r="D143" s="44"/>
      <c r="E143" s="116"/>
      <c r="F143" s="44"/>
      <c r="G143" s="109"/>
      <c r="I143" s="44"/>
      <c r="J143" s="44"/>
      <c r="K143" s="44"/>
      <c r="L143" s="44"/>
      <c r="M143" s="109"/>
    </row>
    <row r="144" spans="1:13" x14ac:dyDescent="0.25">
      <c r="A144" s="269">
        <v>215</v>
      </c>
      <c r="B144" s="269"/>
      <c r="C144" s="269"/>
      <c r="D144" s="269"/>
      <c r="E144" s="269"/>
      <c r="F144" s="269"/>
    </row>
    <row r="145" spans="1:13" x14ac:dyDescent="0.25">
      <c r="A145" s="42" t="str">
        <f>'215'!B64</f>
        <v>Michael Mauro</v>
      </c>
      <c r="B145" s="42" t="str">
        <f>'215'!C64</f>
        <v>JJEF</v>
      </c>
      <c r="C145" s="110"/>
      <c r="D145" s="91"/>
      <c r="E145" s="110"/>
      <c r="F145" s="91"/>
      <c r="I145" s="91"/>
      <c r="J145" s="91"/>
      <c r="K145" s="91"/>
      <c r="L145" s="91"/>
    </row>
    <row r="146" spans="1:13" ht="18.75" thickBot="1" x14ac:dyDescent="0.3">
      <c r="A146" s="50"/>
      <c r="B146" s="50"/>
      <c r="C146" s="243" t="str">
        <f>IF(C147=1,A145,IF(E147=1,A147," "))</f>
        <v>Jacob DeJesus</v>
      </c>
      <c r="D146" s="244"/>
      <c r="E146" s="244"/>
      <c r="F146" s="42" t="str">
        <f>IF(C147=1,B145,IF(E147=1,B147," "))</f>
        <v>Wash</v>
      </c>
      <c r="G146" s="104" t="s">
        <v>55</v>
      </c>
      <c r="I146" s="244" t="str">
        <f>IF(C147=1,A147,IF(E147=1,A145," "))</f>
        <v>Michael Mauro</v>
      </c>
      <c r="J146" s="244"/>
      <c r="K146" s="244"/>
      <c r="L146" s="42" t="str">
        <f>IF(C147=1,B147,IF(E147=1,B145," "))</f>
        <v>JJEF</v>
      </c>
      <c r="M146" s="104" t="s">
        <v>58</v>
      </c>
    </row>
    <row r="147" spans="1:13" ht="18.75" thickBot="1" x14ac:dyDescent="0.3">
      <c r="A147" s="42" t="str">
        <f>'215'!J64</f>
        <v>Jacob DeJesus</v>
      </c>
      <c r="B147" s="52" t="str">
        <f>'215'!K64</f>
        <v>Wash</v>
      </c>
      <c r="C147" s="111"/>
      <c r="D147" s="41" t="s">
        <v>405</v>
      </c>
      <c r="E147" s="111">
        <v>1</v>
      </c>
      <c r="F147" s="40"/>
      <c r="G147" s="210">
        <f>16+F147</f>
        <v>16</v>
      </c>
      <c r="I147" s="102"/>
      <c r="J147" s="41"/>
      <c r="K147" s="102"/>
      <c r="L147" s="40"/>
      <c r="M147" s="210">
        <v>12</v>
      </c>
    </row>
    <row r="148" spans="1:13" x14ac:dyDescent="0.25">
      <c r="A148" s="50"/>
      <c r="B148" s="50"/>
      <c r="C148" s="112"/>
      <c r="D148" s="40" t="s">
        <v>406</v>
      </c>
      <c r="E148" s="112"/>
      <c r="F148" s="40"/>
      <c r="I148" s="40"/>
      <c r="J148" s="40"/>
      <c r="K148" s="40"/>
      <c r="L148" s="40"/>
    </row>
    <row r="149" spans="1:13" x14ac:dyDescent="0.25">
      <c r="A149" s="42" t="str">
        <f>'215'!B65</f>
        <v>Frank Ciardullo</v>
      </c>
      <c r="B149" s="42" t="str">
        <f>'215'!C65</f>
        <v>CN</v>
      </c>
      <c r="C149" s="110"/>
      <c r="D149" s="91"/>
      <c r="E149" s="110"/>
      <c r="F149" s="91"/>
      <c r="I149" s="91"/>
      <c r="J149" s="91"/>
      <c r="K149" s="91"/>
      <c r="L149" s="91"/>
    </row>
    <row r="150" spans="1:13" ht="18.75" thickBot="1" x14ac:dyDescent="0.3">
      <c r="A150" s="50"/>
      <c r="B150" s="50"/>
      <c r="C150" s="243" t="str">
        <f>IF(C151=1,A149,IF(E151=1,A151," "))</f>
        <v>Romeo Lemus</v>
      </c>
      <c r="D150" s="244"/>
      <c r="E150" s="244"/>
      <c r="F150" s="42" t="str">
        <f>IF(C151=1,B149,IF(E151=1,B151," "))</f>
        <v>King</v>
      </c>
      <c r="G150" s="104" t="s">
        <v>56</v>
      </c>
      <c r="I150" s="244" t="str">
        <f>IF(C151=1,A151,IF(E151=1,A149," "))</f>
        <v>Frank Ciardullo</v>
      </c>
      <c r="J150" s="244"/>
      <c r="K150" s="244"/>
      <c r="L150" s="42" t="str">
        <f>IF(C151=1,B151,IF(E151=1,B149," "))</f>
        <v>CN</v>
      </c>
      <c r="M150" s="104" t="s">
        <v>59</v>
      </c>
    </row>
    <row r="151" spans="1:13" ht="18.75" thickBot="1" x14ac:dyDescent="0.3">
      <c r="A151" s="42" t="str">
        <f>'215'!J65</f>
        <v>Romeo Lemus</v>
      </c>
      <c r="B151" s="52" t="str">
        <f>'215'!K65</f>
        <v>King</v>
      </c>
      <c r="C151" s="111"/>
      <c r="D151" s="41" t="s">
        <v>404</v>
      </c>
      <c r="E151" s="111">
        <v>1</v>
      </c>
      <c r="F151" s="40">
        <v>2</v>
      </c>
      <c r="G151" s="210">
        <f>F151+9</f>
        <v>11</v>
      </c>
      <c r="I151" s="102"/>
      <c r="J151" s="41"/>
      <c r="K151" s="102"/>
      <c r="L151" s="40"/>
      <c r="M151" s="210">
        <v>7</v>
      </c>
    </row>
    <row r="152" spans="1:13" x14ac:dyDescent="0.25">
      <c r="A152" s="50"/>
      <c r="B152" s="50"/>
      <c r="C152" s="112"/>
      <c r="D152" s="40"/>
      <c r="E152" s="112"/>
      <c r="F152" s="40"/>
      <c r="I152" s="40"/>
      <c r="J152" s="40"/>
      <c r="K152" s="40"/>
      <c r="L152" s="40"/>
    </row>
    <row r="153" spans="1:13" x14ac:dyDescent="0.25">
      <c r="A153" s="42" t="str">
        <f>'215'!B66</f>
        <v>Ethan Thomas</v>
      </c>
      <c r="B153" s="42" t="str">
        <f>'215'!C66</f>
        <v>U</v>
      </c>
      <c r="C153" s="110"/>
      <c r="D153" s="91"/>
      <c r="E153" s="110"/>
      <c r="F153" s="91"/>
      <c r="I153" s="91"/>
      <c r="J153" s="91"/>
      <c r="K153" s="91"/>
      <c r="L153" s="91"/>
    </row>
    <row r="154" spans="1:13" ht="18.75" thickBot="1" x14ac:dyDescent="0.3">
      <c r="A154" s="50"/>
      <c r="B154" s="50"/>
      <c r="C154" s="243" t="str">
        <f>IF(C155=1,A153,IF(E155=1,A155," "))</f>
        <v>Ethan Thomas</v>
      </c>
      <c r="D154" s="244"/>
      <c r="E154" s="244"/>
      <c r="F154" s="42" t="str">
        <f>IF(C155=1,B153,IF(E155=1,B155," "))</f>
        <v>U</v>
      </c>
      <c r="G154" s="104" t="s">
        <v>57</v>
      </c>
      <c r="I154" s="244" t="str">
        <f>IF(C155=1,A155,IF(E155=1,A153," "))</f>
        <v>Thierry Robergeau</v>
      </c>
      <c r="J154" s="244"/>
      <c r="K154" s="244"/>
      <c r="L154" s="42" t="str">
        <f>IF(C155=1,B155,IF(E155=1,B153," "))</f>
        <v>U</v>
      </c>
      <c r="M154" s="104" t="s">
        <v>57</v>
      </c>
    </row>
    <row r="155" spans="1:13" ht="18.75" thickBot="1" x14ac:dyDescent="0.3">
      <c r="A155" s="42" t="str">
        <f>'215'!J66</f>
        <v>Thierry Robergeau</v>
      </c>
      <c r="B155" s="52" t="str">
        <f>'215'!K66</f>
        <v>U</v>
      </c>
      <c r="C155" s="111">
        <v>1</v>
      </c>
      <c r="D155" s="41"/>
      <c r="E155" s="111"/>
      <c r="F155" s="40"/>
      <c r="G155" s="210">
        <f>F155+5</f>
        <v>5</v>
      </c>
      <c r="I155" s="102"/>
      <c r="J155" s="41"/>
      <c r="K155" s="102"/>
      <c r="L155" s="40"/>
      <c r="M155" s="210">
        <v>5</v>
      </c>
    </row>
    <row r="156" spans="1:13" ht="18.75" thickBot="1" x14ac:dyDescent="0.3">
      <c r="A156" s="73"/>
      <c r="B156" s="73"/>
      <c r="C156" s="116"/>
      <c r="D156" s="44"/>
      <c r="E156" s="116"/>
      <c r="F156" s="44"/>
      <c r="G156" s="109"/>
      <c r="I156" s="44"/>
      <c r="J156" s="44"/>
      <c r="K156" s="44"/>
      <c r="L156" s="44"/>
      <c r="M156" s="109"/>
    </row>
    <row r="157" spans="1:13" x14ac:dyDescent="0.25">
      <c r="A157" s="268">
        <v>285</v>
      </c>
      <c r="B157" s="268"/>
      <c r="C157" s="268"/>
      <c r="D157" s="268"/>
      <c r="E157" s="268"/>
      <c r="F157" s="268"/>
    </row>
    <row r="158" spans="1:13" x14ac:dyDescent="0.25">
      <c r="A158" s="42" t="str">
        <f>'285'!B64</f>
        <v>Jaden Lewis White</v>
      </c>
      <c r="B158" s="42" t="str">
        <f>'285'!C64</f>
        <v>U</v>
      </c>
      <c r="C158" s="110"/>
      <c r="D158" s="91"/>
      <c r="E158" s="110"/>
      <c r="F158" s="91"/>
      <c r="I158" s="91"/>
      <c r="J158" s="91"/>
      <c r="K158" s="91"/>
      <c r="L158" s="91"/>
    </row>
    <row r="159" spans="1:13" ht="18.75" thickBot="1" x14ac:dyDescent="0.3">
      <c r="A159" s="50"/>
      <c r="B159" s="50"/>
      <c r="C159" s="243" t="str">
        <f>IF(C160=1,A158,IF(E160=1,A160," "))</f>
        <v>Binak Bruncaj</v>
      </c>
      <c r="D159" s="244"/>
      <c r="E159" s="244"/>
      <c r="F159" s="42" t="str">
        <f>IF(C160=1,B158,IF(E160=1,B160," "))</f>
        <v>TZ</v>
      </c>
      <c r="G159" s="104" t="s">
        <v>55</v>
      </c>
      <c r="I159" s="244" t="str">
        <f>IF(C160=1,A160,IF(E160=1,A158," "))</f>
        <v>Jaden Lewis White</v>
      </c>
      <c r="J159" s="244"/>
      <c r="K159" s="244"/>
      <c r="L159" s="42" t="str">
        <f>IF(C160=1,B160,IF(E160=1,B158," "))</f>
        <v>U</v>
      </c>
      <c r="M159" s="104" t="s">
        <v>58</v>
      </c>
    </row>
    <row r="160" spans="1:13" ht="18.75" thickBot="1" x14ac:dyDescent="0.3">
      <c r="A160" s="42" t="str">
        <f>'285'!J64</f>
        <v>Binak Bruncaj</v>
      </c>
      <c r="B160" s="52" t="str">
        <f>'285'!K64</f>
        <v>TZ</v>
      </c>
      <c r="C160" s="111"/>
      <c r="D160" s="41" t="s">
        <v>407</v>
      </c>
      <c r="E160" s="111">
        <v>1</v>
      </c>
      <c r="F160" s="40">
        <v>2</v>
      </c>
      <c r="G160" s="210">
        <f>16+F160</f>
        <v>18</v>
      </c>
      <c r="I160" s="102"/>
      <c r="J160" s="41"/>
      <c r="K160" s="102"/>
      <c r="L160" s="40"/>
      <c r="M160" s="210">
        <v>12</v>
      </c>
    </row>
    <row r="161" spans="1:13" x14ac:dyDescent="0.25">
      <c r="A161" s="50"/>
      <c r="B161" s="50"/>
      <c r="C161" s="112"/>
      <c r="D161" s="40"/>
      <c r="E161" s="112"/>
      <c r="F161" s="40"/>
      <c r="I161" s="40"/>
      <c r="J161" s="40"/>
      <c r="K161" s="40"/>
      <c r="L161" s="40"/>
    </row>
    <row r="162" spans="1:13" x14ac:dyDescent="0.25">
      <c r="A162" s="42" t="str">
        <f>'285'!B65</f>
        <v xml:space="preserve">Michael Ponce </v>
      </c>
      <c r="B162" s="42" t="str">
        <f>'285'!C65</f>
        <v>CN</v>
      </c>
      <c r="C162" s="112"/>
      <c r="D162" s="91"/>
      <c r="E162" s="110"/>
      <c r="F162" s="91"/>
      <c r="I162" s="40"/>
      <c r="J162" s="91"/>
      <c r="K162" s="91"/>
      <c r="L162" s="91"/>
    </row>
    <row r="163" spans="1:13" ht="18.75" thickBot="1" x14ac:dyDescent="0.3">
      <c r="A163" s="50"/>
      <c r="B163" s="50"/>
      <c r="C163" s="243" t="str">
        <f>IF(C164=1,A162,IF(E164=1,A164," "))</f>
        <v>Noah Ricci</v>
      </c>
      <c r="D163" s="244"/>
      <c r="E163" s="244"/>
      <c r="F163" s="42" t="str">
        <f>IF(C164=1,B162,IF(E164=1,B164," "))</f>
        <v>King</v>
      </c>
      <c r="G163" s="104" t="s">
        <v>56</v>
      </c>
      <c r="I163" s="244" t="str">
        <f>IF(C164=1,A164,IF(E164=1,A162," "))</f>
        <v xml:space="preserve">Michael Ponce </v>
      </c>
      <c r="J163" s="244"/>
      <c r="K163" s="244"/>
      <c r="L163" s="42" t="str">
        <f>IF(C164=1,B164,IF(E164=1,B162," "))</f>
        <v>CN</v>
      </c>
      <c r="M163" s="104" t="s">
        <v>59</v>
      </c>
    </row>
    <row r="164" spans="1:13" ht="18.75" thickBot="1" x14ac:dyDescent="0.3">
      <c r="A164" s="42" t="str">
        <f>'285'!J65</f>
        <v>Noah Ricci</v>
      </c>
      <c r="B164" s="52" t="str">
        <f>'285'!K65</f>
        <v>King</v>
      </c>
      <c r="C164" s="111"/>
      <c r="D164" s="41" t="s">
        <v>381</v>
      </c>
      <c r="E164" s="111">
        <v>1</v>
      </c>
      <c r="F164" s="40">
        <v>2</v>
      </c>
      <c r="G164" s="210">
        <f>F164+9</f>
        <v>11</v>
      </c>
      <c r="I164" s="102"/>
      <c r="J164" s="41"/>
      <c r="K164" s="102"/>
      <c r="L164" s="40"/>
      <c r="M164" s="210">
        <v>7</v>
      </c>
    </row>
    <row r="165" spans="1:13" x14ac:dyDescent="0.25">
      <c r="A165" s="50"/>
      <c r="B165" s="50"/>
      <c r="C165" s="112"/>
      <c r="D165" s="40"/>
      <c r="E165" s="112"/>
      <c r="F165" s="40"/>
      <c r="I165" s="40"/>
      <c r="J165" s="40"/>
      <c r="K165" s="40"/>
      <c r="L165" s="40"/>
    </row>
    <row r="166" spans="1:13" x14ac:dyDescent="0.25">
      <c r="A166" s="42" t="str">
        <f>'285'!B66</f>
        <v>Christian Bernazar</v>
      </c>
      <c r="B166" s="42" t="str">
        <f>'285'!C66</f>
        <v>Wash</v>
      </c>
      <c r="C166" s="110"/>
      <c r="D166" s="91"/>
      <c r="E166" s="113"/>
      <c r="F166" s="91"/>
      <c r="I166" s="91"/>
      <c r="J166" s="91"/>
      <c r="K166" s="103"/>
      <c r="L166" s="91"/>
    </row>
    <row r="167" spans="1:13" ht="18.75" thickBot="1" x14ac:dyDescent="0.3">
      <c r="A167" s="50"/>
      <c r="B167" s="50"/>
      <c r="C167" s="243" t="str">
        <f>IF(C168=1,A166,IF(E168=1,A168," "))</f>
        <v>Carlos Perez</v>
      </c>
      <c r="D167" s="244"/>
      <c r="E167" s="244"/>
      <c r="F167" s="42" t="str">
        <f>IF(C168=1,B166,IF(E168=1,B168," "))</f>
        <v>U</v>
      </c>
      <c r="G167" s="104" t="s">
        <v>57</v>
      </c>
      <c r="I167" s="244" t="str">
        <f>IF(C168=1,A168,IF(E168=1,A166," "))</f>
        <v>Christian Bernazar</v>
      </c>
      <c r="J167" s="244"/>
      <c r="K167" s="244"/>
      <c r="L167" s="42" t="str">
        <f>IF(C168=1,B168,IF(E168=1,B166," "))</f>
        <v>Wash</v>
      </c>
      <c r="M167" s="104" t="s">
        <v>60</v>
      </c>
    </row>
    <row r="168" spans="1:13" ht="18.75" thickBot="1" x14ac:dyDescent="0.3">
      <c r="A168" s="42" t="str">
        <f>'285'!J66</f>
        <v>Carlos Perez</v>
      </c>
      <c r="B168" s="52" t="str">
        <f>'285'!K66</f>
        <v>U</v>
      </c>
      <c r="C168" s="111"/>
      <c r="D168" s="41" t="s">
        <v>400</v>
      </c>
      <c r="E168" s="111">
        <v>1</v>
      </c>
      <c r="F168" s="40">
        <v>2</v>
      </c>
      <c r="G168" s="210">
        <f>F168+5</f>
        <v>7</v>
      </c>
      <c r="I168" s="102"/>
      <c r="J168" s="41"/>
      <c r="K168" s="102"/>
      <c r="L168" s="40"/>
      <c r="M168" s="210">
        <v>3</v>
      </c>
    </row>
    <row r="169" spans="1:13" ht="18.75" thickBot="1" x14ac:dyDescent="0.3">
      <c r="A169" s="95"/>
      <c r="B169" s="95"/>
      <c r="C169" s="114"/>
      <c r="D169" s="92"/>
      <c r="E169" s="114"/>
      <c r="F169" s="92"/>
      <c r="G169" s="109"/>
      <c r="I169" s="92"/>
      <c r="J169" s="92"/>
      <c r="K169" s="92"/>
      <c r="L169" s="92"/>
      <c r="M169" s="109"/>
    </row>
    <row r="170" spans="1:13" x14ac:dyDescent="0.25">
      <c r="A170" s="50"/>
      <c r="B170" s="50"/>
      <c r="C170" s="267"/>
      <c r="D170" s="267"/>
      <c r="E170" s="267"/>
      <c r="F170" s="40"/>
      <c r="I170" s="267"/>
      <c r="J170" s="267"/>
      <c r="K170" s="267"/>
      <c r="L170" s="40"/>
    </row>
    <row r="171" spans="1:13" x14ac:dyDescent="0.25">
      <c r="A171" s="40"/>
      <c r="B171" s="40"/>
      <c r="C171" s="111"/>
      <c r="D171" s="41"/>
      <c r="E171" s="111"/>
      <c r="F171" s="40"/>
      <c r="I171" s="102"/>
      <c r="J171" s="41"/>
      <c r="K171" s="102"/>
      <c r="L171" s="40"/>
    </row>
    <row r="172" spans="1:13" x14ac:dyDescent="0.25">
      <c r="A172" s="50"/>
      <c r="B172" s="50"/>
      <c r="C172" s="112"/>
      <c r="D172" s="40"/>
      <c r="E172" s="112"/>
      <c r="F172" s="40"/>
      <c r="I172" s="40"/>
      <c r="J172" s="40"/>
      <c r="K172" s="40"/>
      <c r="L172" s="40"/>
    </row>
    <row r="173" spans="1:13" x14ac:dyDescent="0.25">
      <c r="A173" s="40"/>
      <c r="B173" s="40"/>
      <c r="C173" s="110"/>
      <c r="D173" s="91"/>
      <c r="E173" s="110"/>
      <c r="F173" s="91"/>
      <c r="I173" s="91"/>
      <c r="J173" s="91"/>
      <c r="K173" s="91"/>
      <c r="L173" s="91"/>
    </row>
    <row r="174" spans="1:13" x14ac:dyDescent="0.25">
      <c r="A174" s="50"/>
      <c r="B174" s="50"/>
      <c r="C174" s="267"/>
      <c r="D174" s="267"/>
      <c r="E174" s="267"/>
      <c r="F174" s="40"/>
      <c r="I174" s="267"/>
      <c r="J174" s="267"/>
      <c r="K174" s="267"/>
      <c r="L174" s="40"/>
    </row>
    <row r="175" spans="1:13" x14ac:dyDescent="0.25">
      <c r="A175" s="40"/>
      <c r="B175" s="40"/>
      <c r="C175" s="111"/>
      <c r="D175" s="41"/>
      <c r="E175" s="111"/>
      <c r="F175" s="40"/>
      <c r="I175" s="102"/>
      <c r="J175" s="41"/>
      <c r="K175" s="102"/>
      <c r="L175" s="40"/>
    </row>
    <row r="176" spans="1:13" x14ac:dyDescent="0.25">
      <c r="A176" s="50"/>
      <c r="B176" s="50"/>
      <c r="C176" s="112"/>
      <c r="D176" s="40"/>
      <c r="E176" s="112"/>
      <c r="F176" s="40"/>
      <c r="I176" s="40"/>
      <c r="J176" s="40"/>
      <c r="K176" s="40"/>
      <c r="L176" s="40"/>
    </row>
  </sheetData>
  <mergeCells count="95">
    <mergeCell ref="I170:K170"/>
    <mergeCell ref="I174:K174"/>
    <mergeCell ref="I154:K154"/>
    <mergeCell ref="I159:K159"/>
    <mergeCell ref="I163:K163"/>
    <mergeCell ref="I167:K167"/>
    <mergeCell ref="I111:K111"/>
    <mergeCell ref="I115:K115"/>
    <mergeCell ref="I120:K120"/>
    <mergeCell ref="I124:K124"/>
    <mergeCell ref="I128:K128"/>
    <mergeCell ref="I133:K133"/>
    <mergeCell ref="I137:K137"/>
    <mergeCell ref="I141:K141"/>
    <mergeCell ref="I146:K146"/>
    <mergeCell ref="I150:K150"/>
    <mergeCell ref="I68:K68"/>
    <mergeCell ref="I72:K72"/>
    <mergeCell ref="I76:K76"/>
    <mergeCell ref="I81:K81"/>
    <mergeCell ref="I85:K85"/>
    <mergeCell ref="I89:K89"/>
    <mergeCell ref="I94:K94"/>
    <mergeCell ref="I98:K98"/>
    <mergeCell ref="I102:K102"/>
    <mergeCell ref="I107:K107"/>
    <mergeCell ref="I24:K24"/>
    <mergeCell ref="I29:K29"/>
    <mergeCell ref="I33:K33"/>
    <mergeCell ref="I37:K37"/>
    <mergeCell ref="I42:K42"/>
    <mergeCell ref="I46:K46"/>
    <mergeCell ref="I50:K50"/>
    <mergeCell ref="I55:K55"/>
    <mergeCell ref="I59:K59"/>
    <mergeCell ref="I63:K63"/>
    <mergeCell ref="A92:F92"/>
    <mergeCell ref="C94:E94"/>
    <mergeCell ref="C68:E68"/>
    <mergeCell ref="C29:E29"/>
    <mergeCell ref="C33:E33"/>
    <mergeCell ref="C37:E37"/>
    <mergeCell ref="C42:E42"/>
    <mergeCell ref="C46:E46"/>
    <mergeCell ref="C50:E50"/>
    <mergeCell ref="C89:E89"/>
    <mergeCell ref="C72:E72"/>
    <mergeCell ref="C76:E76"/>
    <mergeCell ref="A79:F79"/>
    <mergeCell ref="C81:E81"/>
    <mergeCell ref="C85:E85"/>
    <mergeCell ref="C55:E55"/>
    <mergeCell ref="I3:K3"/>
    <mergeCell ref="I7:K7"/>
    <mergeCell ref="I11:K11"/>
    <mergeCell ref="I16:K16"/>
    <mergeCell ref="I20:K20"/>
    <mergeCell ref="C59:E59"/>
    <mergeCell ref="C63:E63"/>
    <mergeCell ref="A66:F66"/>
    <mergeCell ref="C3:E3"/>
    <mergeCell ref="C7:E7"/>
    <mergeCell ref="C11:E11"/>
    <mergeCell ref="C16:E16"/>
    <mergeCell ref="C20:E20"/>
    <mergeCell ref="C24:E24"/>
    <mergeCell ref="A1:F1"/>
    <mergeCell ref="A14:F14"/>
    <mergeCell ref="A27:F27"/>
    <mergeCell ref="A40:F40"/>
    <mergeCell ref="A53:F53"/>
    <mergeCell ref="A144:F144"/>
    <mergeCell ref="C98:E98"/>
    <mergeCell ref="C102:E102"/>
    <mergeCell ref="A105:F105"/>
    <mergeCell ref="A118:F118"/>
    <mergeCell ref="C120:E120"/>
    <mergeCell ref="C124:E124"/>
    <mergeCell ref="C107:E107"/>
    <mergeCell ref="C111:E111"/>
    <mergeCell ref="C115:E115"/>
    <mergeCell ref="C128:E128"/>
    <mergeCell ref="A131:F131"/>
    <mergeCell ref="C133:E133"/>
    <mergeCell ref="C137:E137"/>
    <mergeCell ref="C141:E141"/>
    <mergeCell ref="C174:E174"/>
    <mergeCell ref="C170:E170"/>
    <mergeCell ref="C146:E146"/>
    <mergeCell ref="C150:E150"/>
    <mergeCell ref="C154:E154"/>
    <mergeCell ref="A157:F157"/>
    <mergeCell ref="C159:E159"/>
    <mergeCell ref="C163:E163"/>
    <mergeCell ref="C167:E167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1FC2-66A4-4717-8F52-ABE225190498}">
  <dimension ref="A1:G12"/>
  <sheetViews>
    <sheetView workbookViewId="0">
      <selection activeCell="Z15" sqref="Z15"/>
    </sheetView>
  </sheetViews>
  <sheetFormatPr defaultRowHeight="27" x14ac:dyDescent="0.35"/>
  <cols>
    <col min="1" max="1" width="9" style="238"/>
    <col min="2" max="2" width="12.7109375" style="238" customWidth="1"/>
    <col min="3" max="4" width="9"/>
    <col min="6" max="6" width="9" style="238"/>
    <col min="7" max="7" width="12.140625" style="238" customWidth="1"/>
  </cols>
  <sheetData>
    <row r="1" spans="1:4" x14ac:dyDescent="0.35">
      <c r="A1" s="239">
        <v>1</v>
      </c>
      <c r="B1" s="238" t="s">
        <v>69</v>
      </c>
      <c r="C1" s="238">
        <v>200</v>
      </c>
      <c r="D1" s="104"/>
    </row>
    <row r="2" spans="1:4" x14ac:dyDescent="0.35">
      <c r="A2" s="239">
        <v>2</v>
      </c>
      <c r="B2" s="238" t="s">
        <v>67</v>
      </c>
      <c r="C2" s="238">
        <v>148</v>
      </c>
      <c r="D2" s="104"/>
    </row>
    <row r="3" spans="1:4" x14ac:dyDescent="0.35">
      <c r="A3" s="239">
        <v>3</v>
      </c>
      <c r="B3" s="238" t="s">
        <v>6</v>
      </c>
      <c r="C3" s="238">
        <v>145</v>
      </c>
      <c r="D3" s="104"/>
    </row>
    <row r="4" spans="1:4" x14ac:dyDescent="0.35">
      <c r="A4" s="239">
        <v>4</v>
      </c>
      <c r="B4" s="238" t="s">
        <v>33</v>
      </c>
      <c r="C4" s="238">
        <v>132.5</v>
      </c>
      <c r="D4" s="104"/>
    </row>
    <row r="5" spans="1:4" x14ac:dyDescent="0.35">
      <c r="A5" s="239">
        <v>5</v>
      </c>
      <c r="B5" s="238" t="s">
        <v>88</v>
      </c>
      <c r="C5" s="238">
        <v>118.5</v>
      </c>
      <c r="D5" s="104"/>
    </row>
    <row r="6" spans="1:4" x14ac:dyDescent="0.35">
      <c r="A6" s="239">
        <v>6</v>
      </c>
      <c r="B6" s="238" t="s">
        <v>64</v>
      </c>
      <c r="C6" s="238">
        <v>112</v>
      </c>
      <c r="D6" s="104"/>
    </row>
    <row r="7" spans="1:4" x14ac:dyDescent="0.35">
      <c r="A7" s="239">
        <v>7</v>
      </c>
      <c r="B7" s="238" t="s">
        <v>4</v>
      </c>
      <c r="C7" s="238">
        <v>106.5</v>
      </c>
      <c r="D7" s="104"/>
    </row>
    <row r="8" spans="1:4" x14ac:dyDescent="0.35">
      <c r="A8" s="239">
        <v>8</v>
      </c>
      <c r="B8" s="238" t="s">
        <v>66</v>
      </c>
      <c r="C8" s="238">
        <v>105</v>
      </c>
      <c r="D8" s="104"/>
    </row>
    <row r="9" spans="1:4" x14ac:dyDescent="0.35">
      <c r="A9" s="239">
        <v>9</v>
      </c>
      <c r="B9" s="238" t="s">
        <v>65</v>
      </c>
      <c r="C9" s="238">
        <v>34</v>
      </c>
      <c r="D9" s="104"/>
    </row>
    <row r="10" spans="1:4" x14ac:dyDescent="0.35">
      <c r="A10" s="239">
        <v>10</v>
      </c>
      <c r="B10" s="238" t="s">
        <v>2</v>
      </c>
      <c r="C10" s="238">
        <v>23.5</v>
      </c>
      <c r="D10" s="104"/>
    </row>
    <row r="11" spans="1:4" x14ac:dyDescent="0.35">
      <c r="A11" s="239">
        <v>11</v>
      </c>
      <c r="B11" s="238" t="s">
        <v>53</v>
      </c>
      <c r="C11" s="238">
        <v>9</v>
      </c>
      <c r="D11" s="104"/>
    </row>
    <row r="12" spans="1:4" x14ac:dyDescent="0.35">
      <c r="C12" s="237"/>
      <c r="D12" s="237"/>
    </row>
  </sheetData>
  <sortState xmlns:xlrd2="http://schemas.microsoft.com/office/spreadsheetml/2017/richdata2" ref="B1:C11">
    <sortCondition descending="1" ref="C1:C11"/>
  </sortState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3"/>
  <sheetViews>
    <sheetView topLeftCell="B68" zoomScaleNormal="100" zoomScaleSheetLayoutView="90" workbookViewId="0">
      <selection activeCell="Q79" sqref="Q79"/>
    </sheetView>
  </sheetViews>
  <sheetFormatPr defaultRowHeight="18.75" x14ac:dyDescent="0.3"/>
  <cols>
    <col min="1" max="1" width="11.7109375" style="13" customWidth="1"/>
    <col min="2" max="2" width="7.7109375" style="153" customWidth="1"/>
    <col min="3" max="3" width="9" style="19" customWidth="1"/>
    <col min="4" max="4" width="22" style="153" customWidth="1"/>
    <col min="5" max="5" width="6.85546875" style="211" customWidth="1"/>
    <col min="6" max="6" width="7.140625" style="153" customWidth="1"/>
    <col min="7" max="7" width="10.7109375" style="217" customWidth="1"/>
    <col min="8" max="8" width="20.140625" style="153" customWidth="1"/>
    <col min="9" max="9" width="8.28515625" style="215" customWidth="1"/>
    <col min="10" max="10" width="15.5703125" style="6" customWidth="1"/>
    <col min="11" max="11" width="11.28515625" customWidth="1"/>
    <col min="12" max="12" width="17.85546875" customWidth="1"/>
    <col min="13" max="13" width="7.5703125" customWidth="1"/>
  </cols>
  <sheetData>
    <row r="1" spans="2:12" ht="10.15" customHeight="1" x14ac:dyDescent="0.3"/>
    <row r="2" spans="2:12" ht="0.75" hidden="1" customHeight="1" x14ac:dyDescent="0.3"/>
    <row r="3" spans="2:12" ht="0.75" hidden="1" customHeight="1" x14ac:dyDescent="0.3"/>
    <row r="4" spans="2:12" ht="12.75" customHeight="1" x14ac:dyDescent="0.2">
      <c r="B4" s="278" t="s">
        <v>0</v>
      </c>
      <c r="C4" s="278"/>
      <c r="D4" s="278"/>
      <c r="E4" s="278"/>
      <c r="F4" s="278"/>
      <c r="G4" s="278"/>
      <c r="H4" s="278"/>
      <c r="I4" s="278"/>
    </row>
    <row r="5" spans="2:12" ht="12.75" customHeight="1" x14ac:dyDescent="0.25">
      <c r="B5" s="278"/>
      <c r="C5" s="278"/>
      <c r="D5" s="278"/>
      <c r="E5" s="278"/>
      <c r="F5" s="278"/>
      <c r="G5" s="278"/>
      <c r="H5" s="278"/>
      <c r="I5" s="278"/>
      <c r="L5" s="200"/>
    </row>
    <row r="6" spans="2:12" x14ac:dyDescent="0.3">
      <c r="C6" s="19" t="s">
        <v>64</v>
      </c>
      <c r="D6" s="153" t="s">
        <v>61</v>
      </c>
      <c r="G6" s="217" t="s">
        <v>2</v>
      </c>
      <c r="H6" s="153" t="s">
        <v>1</v>
      </c>
      <c r="I6" s="214"/>
      <c r="L6" s="200"/>
    </row>
    <row r="7" spans="2:12" x14ac:dyDescent="0.3">
      <c r="C7" s="19" t="s">
        <v>65</v>
      </c>
      <c r="D7" s="153" t="s">
        <v>62</v>
      </c>
      <c r="G7" s="217" t="s">
        <v>33</v>
      </c>
      <c r="H7" s="153" t="s">
        <v>34</v>
      </c>
      <c r="I7" s="214"/>
      <c r="L7" s="200"/>
    </row>
    <row r="8" spans="2:12" x14ac:dyDescent="0.3">
      <c r="C8" s="19" t="s">
        <v>4</v>
      </c>
      <c r="D8" s="153" t="s">
        <v>3</v>
      </c>
      <c r="G8" s="217" t="s">
        <v>69</v>
      </c>
      <c r="H8" s="153" t="s">
        <v>70</v>
      </c>
      <c r="L8" s="200"/>
    </row>
    <row r="9" spans="2:12" x14ac:dyDescent="0.3">
      <c r="C9" s="19" t="s">
        <v>6</v>
      </c>
      <c r="D9" s="153" t="s">
        <v>5</v>
      </c>
      <c r="G9" s="217" t="s">
        <v>88</v>
      </c>
      <c r="H9" s="153" t="s">
        <v>89</v>
      </c>
      <c r="L9" s="200"/>
    </row>
    <row r="10" spans="2:12" x14ac:dyDescent="0.3">
      <c r="C10" s="19" t="s">
        <v>66</v>
      </c>
      <c r="D10" s="153" t="s">
        <v>90</v>
      </c>
      <c r="G10" s="217" t="s">
        <v>67</v>
      </c>
      <c r="H10" s="153" t="s">
        <v>63</v>
      </c>
      <c r="L10" s="200"/>
    </row>
    <row r="11" spans="2:12" x14ac:dyDescent="0.3">
      <c r="C11" s="19" t="s">
        <v>53</v>
      </c>
      <c r="D11" s="153" t="s">
        <v>68</v>
      </c>
      <c r="L11" s="200"/>
    </row>
    <row r="12" spans="2:12" x14ac:dyDescent="0.3">
      <c r="L12" s="200"/>
    </row>
    <row r="13" spans="2:12" ht="11.65" customHeight="1" x14ac:dyDescent="0.3">
      <c r="L13" s="200"/>
    </row>
    <row r="14" spans="2:12" ht="15.75" x14ac:dyDescent="0.25">
      <c r="B14" s="271">
        <v>101</v>
      </c>
      <c r="C14" s="271"/>
      <c r="D14" s="271"/>
      <c r="E14" s="271"/>
      <c r="F14" s="271"/>
      <c r="G14" s="271"/>
      <c r="H14" s="271"/>
      <c r="K14" s="11"/>
      <c r="L14" s="200"/>
    </row>
    <row r="15" spans="2:12" x14ac:dyDescent="0.3">
      <c r="B15" s="216" t="s">
        <v>7</v>
      </c>
      <c r="C15" s="151" t="s">
        <v>8</v>
      </c>
      <c r="D15" s="216" t="s">
        <v>9</v>
      </c>
      <c r="E15" s="212"/>
      <c r="F15" s="216" t="s">
        <v>10</v>
      </c>
      <c r="G15" s="218" t="s">
        <v>8</v>
      </c>
      <c r="H15" s="216" t="s">
        <v>9</v>
      </c>
      <c r="K15" s="12"/>
      <c r="L15" s="200"/>
    </row>
    <row r="16" spans="2:12" x14ac:dyDescent="0.3">
      <c r="B16" s="153">
        <v>1</v>
      </c>
      <c r="C16" s="222" t="s">
        <v>2</v>
      </c>
      <c r="D16" s="153" t="s">
        <v>173</v>
      </c>
      <c r="E16" s="211" t="str">
        <f>C16</f>
        <v>NP</v>
      </c>
      <c r="F16" s="153">
        <v>1</v>
      </c>
      <c r="G16" s="222"/>
      <c r="H16" s="153" t="s">
        <v>101</v>
      </c>
      <c r="I16" s="214">
        <f>G16</f>
        <v>0</v>
      </c>
      <c r="K16" s="11"/>
      <c r="L16" s="200"/>
    </row>
    <row r="17" spans="2:15" x14ac:dyDescent="0.3">
      <c r="B17" s="153">
        <v>2</v>
      </c>
      <c r="C17" s="222" t="s">
        <v>88</v>
      </c>
      <c r="D17" s="153" t="s">
        <v>132</v>
      </c>
      <c r="E17" s="211" t="str">
        <f t="shared" ref="E17:E21" si="0">C17</f>
        <v>U</v>
      </c>
      <c r="F17" s="153">
        <v>2</v>
      </c>
      <c r="G17" s="222"/>
      <c r="H17" s="153" t="s">
        <v>101</v>
      </c>
      <c r="I17" s="214">
        <f t="shared" ref="I17:I78" si="1">G17</f>
        <v>0</v>
      </c>
      <c r="K17" s="11"/>
      <c r="L17" s="11"/>
    </row>
    <row r="18" spans="2:15" x14ac:dyDescent="0.3">
      <c r="B18" s="153">
        <v>3</v>
      </c>
      <c r="C18" s="222" t="s">
        <v>33</v>
      </c>
      <c r="D18" s="153" t="s">
        <v>91</v>
      </c>
      <c r="E18" s="211" t="str">
        <f t="shared" si="0"/>
        <v>RCK</v>
      </c>
      <c r="F18" s="153">
        <v>3</v>
      </c>
      <c r="G18" s="222"/>
      <c r="H18" s="153" t="s">
        <v>101</v>
      </c>
      <c r="I18" s="214">
        <f t="shared" si="1"/>
        <v>0</v>
      </c>
      <c r="K18" s="11"/>
      <c r="L18" s="11"/>
    </row>
    <row r="19" spans="2:15" x14ac:dyDescent="0.3">
      <c r="B19" s="153">
        <v>4</v>
      </c>
      <c r="C19" s="222" t="s">
        <v>2</v>
      </c>
      <c r="D19" s="153" t="s">
        <v>165</v>
      </c>
      <c r="E19" s="211" t="str">
        <f t="shared" si="0"/>
        <v>NP</v>
      </c>
      <c r="F19" s="153">
        <v>4</v>
      </c>
      <c r="G19" s="222"/>
      <c r="H19" s="153" t="s">
        <v>101</v>
      </c>
      <c r="I19" s="214">
        <f t="shared" si="1"/>
        <v>0</v>
      </c>
      <c r="K19" s="9"/>
      <c r="L19" s="11"/>
    </row>
    <row r="20" spans="2:15" x14ac:dyDescent="0.3">
      <c r="B20" s="153">
        <v>5</v>
      </c>
      <c r="C20" s="222" t="s">
        <v>6</v>
      </c>
      <c r="D20" s="153" t="s">
        <v>174</v>
      </c>
      <c r="E20" s="211" t="str">
        <f t="shared" si="0"/>
        <v>JJEF</v>
      </c>
      <c r="F20" s="153">
        <v>5</v>
      </c>
      <c r="G20" s="222"/>
      <c r="H20" s="153" t="s">
        <v>101</v>
      </c>
      <c r="I20" s="214">
        <f t="shared" si="1"/>
        <v>0</v>
      </c>
      <c r="K20" s="11"/>
      <c r="L20" s="11"/>
    </row>
    <row r="21" spans="2:15" x14ac:dyDescent="0.3">
      <c r="B21" s="153">
        <v>6</v>
      </c>
      <c r="C21" s="222"/>
      <c r="D21" s="153" t="s">
        <v>101</v>
      </c>
      <c r="E21" s="211">
        <f t="shared" si="0"/>
        <v>0</v>
      </c>
      <c r="F21" s="153">
        <v>6</v>
      </c>
      <c r="G21" s="222"/>
      <c r="H21" s="153" t="s">
        <v>101</v>
      </c>
      <c r="I21" s="214">
        <f t="shared" si="1"/>
        <v>0</v>
      </c>
      <c r="K21" s="11"/>
      <c r="L21" s="11"/>
    </row>
    <row r="22" spans="2:15" x14ac:dyDescent="0.3">
      <c r="I22" s="214"/>
      <c r="K22" s="11"/>
      <c r="L22" s="11"/>
    </row>
    <row r="23" spans="2:15" ht="15" x14ac:dyDescent="0.25">
      <c r="B23" s="271">
        <v>108</v>
      </c>
      <c r="C23" s="271"/>
      <c r="D23" s="271"/>
      <c r="E23" s="271"/>
      <c r="F23" s="271"/>
      <c r="G23" s="271"/>
      <c r="H23" s="271"/>
      <c r="I23" s="214"/>
      <c r="M23" s="1"/>
      <c r="N23" s="1"/>
      <c r="O23" s="7"/>
    </row>
    <row r="24" spans="2:15" x14ac:dyDescent="0.3">
      <c r="B24" s="216" t="s">
        <v>7</v>
      </c>
      <c r="C24" s="151" t="s">
        <v>8</v>
      </c>
      <c r="D24" s="216" t="s">
        <v>9</v>
      </c>
      <c r="E24" s="212"/>
      <c r="F24" s="216"/>
      <c r="G24" s="218" t="s">
        <v>8</v>
      </c>
      <c r="H24" s="216" t="s">
        <v>9</v>
      </c>
      <c r="I24" s="214"/>
      <c r="M24" s="3"/>
      <c r="N24" s="5"/>
      <c r="O24" s="4"/>
    </row>
    <row r="25" spans="2:15" x14ac:dyDescent="0.3">
      <c r="B25" s="153">
        <v>1</v>
      </c>
      <c r="C25" s="222" t="s">
        <v>33</v>
      </c>
      <c r="D25" s="153" t="s">
        <v>185</v>
      </c>
      <c r="E25" s="211" t="str">
        <f>C25</f>
        <v>RCK</v>
      </c>
      <c r="F25" s="153">
        <v>1</v>
      </c>
      <c r="G25" s="222"/>
      <c r="H25" s="153" t="s">
        <v>101</v>
      </c>
      <c r="I25" s="214">
        <f t="shared" si="1"/>
        <v>0</v>
      </c>
      <c r="M25" s="3"/>
      <c r="N25" s="2"/>
      <c r="O25" s="6"/>
    </row>
    <row r="26" spans="2:15" x14ac:dyDescent="0.3">
      <c r="B26" s="153">
        <v>2</v>
      </c>
      <c r="C26" s="222" t="s">
        <v>4</v>
      </c>
      <c r="D26" s="153" t="s">
        <v>143</v>
      </c>
      <c r="E26" s="211" t="str">
        <f t="shared" ref="E26:E30" si="2">C26</f>
        <v>High</v>
      </c>
      <c r="F26" s="153">
        <v>2</v>
      </c>
      <c r="G26" s="222"/>
      <c r="H26" s="153" t="s">
        <v>101</v>
      </c>
      <c r="I26" s="214">
        <f t="shared" si="1"/>
        <v>0</v>
      </c>
      <c r="K26" s="18"/>
      <c r="M26" s="3"/>
      <c r="N26" s="8"/>
    </row>
    <row r="27" spans="2:15" x14ac:dyDescent="0.3">
      <c r="B27" s="153">
        <v>3</v>
      </c>
      <c r="C27" s="222" t="s">
        <v>64</v>
      </c>
      <c r="D27" s="153" t="s">
        <v>123</v>
      </c>
      <c r="E27" s="211" t="str">
        <f t="shared" si="2"/>
        <v>CN</v>
      </c>
      <c r="F27" s="153">
        <v>3</v>
      </c>
      <c r="G27" s="222"/>
      <c r="H27" s="153" t="s">
        <v>101</v>
      </c>
      <c r="I27" s="214">
        <f t="shared" si="1"/>
        <v>0</v>
      </c>
      <c r="M27" s="3"/>
    </row>
    <row r="28" spans="2:15" x14ac:dyDescent="0.3">
      <c r="B28" s="153">
        <v>4</v>
      </c>
      <c r="C28" s="222" t="s">
        <v>67</v>
      </c>
      <c r="D28" s="153" t="s">
        <v>103</v>
      </c>
      <c r="E28" s="211" t="str">
        <f t="shared" si="2"/>
        <v>Wash</v>
      </c>
      <c r="F28" s="153">
        <v>4</v>
      </c>
      <c r="G28" s="222"/>
      <c r="H28" s="153" t="s">
        <v>101</v>
      </c>
      <c r="I28" s="214">
        <f t="shared" si="1"/>
        <v>0</v>
      </c>
      <c r="M28" s="3"/>
      <c r="N28" s="8"/>
      <c r="O28" s="10"/>
    </row>
    <row r="29" spans="2:15" x14ac:dyDescent="0.3">
      <c r="B29" s="153">
        <v>5</v>
      </c>
      <c r="C29" s="222" t="s">
        <v>66</v>
      </c>
      <c r="D29" s="153" t="s">
        <v>155</v>
      </c>
      <c r="E29" s="211" t="str">
        <f t="shared" si="2"/>
        <v>King</v>
      </c>
      <c r="F29" s="153">
        <v>5</v>
      </c>
      <c r="G29" s="222"/>
      <c r="H29" s="153" t="s">
        <v>101</v>
      </c>
      <c r="I29" s="214">
        <f t="shared" si="1"/>
        <v>0</v>
      </c>
      <c r="M29" s="3"/>
      <c r="N29" s="8"/>
      <c r="O29" s="6"/>
    </row>
    <row r="30" spans="2:15" x14ac:dyDescent="0.3">
      <c r="B30" s="153">
        <v>6</v>
      </c>
      <c r="C30" s="222" t="s">
        <v>33</v>
      </c>
      <c r="D30" s="153" t="s">
        <v>92</v>
      </c>
      <c r="E30" s="211" t="str">
        <f t="shared" si="2"/>
        <v>RCK</v>
      </c>
      <c r="F30" s="153">
        <v>6</v>
      </c>
      <c r="G30" s="222"/>
      <c r="H30" s="153" t="s">
        <v>101</v>
      </c>
      <c r="I30" s="214">
        <f t="shared" si="1"/>
        <v>0</v>
      </c>
      <c r="M30" s="3"/>
      <c r="N30" s="8"/>
      <c r="O30" s="6"/>
    </row>
    <row r="31" spans="2:15" x14ac:dyDescent="0.3">
      <c r="I31" s="214"/>
      <c r="K31" s="11"/>
      <c r="L31" s="11"/>
    </row>
    <row r="32" spans="2:15" ht="15" x14ac:dyDescent="0.25">
      <c r="B32" s="271">
        <v>116</v>
      </c>
      <c r="C32" s="271"/>
      <c r="D32" s="271"/>
      <c r="E32" s="271"/>
      <c r="F32" s="271"/>
      <c r="G32" s="271"/>
      <c r="H32" s="271"/>
      <c r="I32" s="214"/>
      <c r="K32" s="11"/>
      <c r="L32" s="11"/>
    </row>
    <row r="33" spans="2:12" x14ac:dyDescent="0.3">
      <c r="B33" s="216" t="s">
        <v>7</v>
      </c>
      <c r="C33" s="151" t="s">
        <v>8</v>
      </c>
      <c r="D33" s="216" t="s">
        <v>9</v>
      </c>
      <c r="E33" s="212"/>
      <c r="F33" s="216" t="s">
        <v>10</v>
      </c>
      <c r="G33" s="218" t="s">
        <v>8</v>
      </c>
      <c r="H33" s="216" t="s">
        <v>9</v>
      </c>
      <c r="I33" s="214"/>
      <c r="K33" s="12"/>
      <c r="L33" s="12"/>
    </row>
    <row r="34" spans="2:12" x14ac:dyDescent="0.3">
      <c r="B34" s="153">
        <v>1</v>
      </c>
      <c r="C34" s="222" t="s">
        <v>6</v>
      </c>
      <c r="D34" s="153" t="s">
        <v>175</v>
      </c>
      <c r="E34" s="211" t="str">
        <f>C34</f>
        <v>JJEF</v>
      </c>
      <c r="F34" s="153">
        <v>1</v>
      </c>
      <c r="G34" s="222" t="s">
        <v>67</v>
      </c>
      <c r="H34" s="153" t="s">
        <v>186</v>
      </c>
      <c r="I34" s="214" t="str">
        <f t="shared" si="1"/>
        <v>Wash</v>
      </c>
      <c r="K34" s="11"/>
      <c r="L34" s="11"/>
    </row>
    <row r="35" spans="2:12" x14ac:dyDescent="0.3">
      <c r="B35" s="153">
        <v>2</v>
      </c>
      <c r="C35" s="222" t="s">
        <v>69</v>
      </c>
      <c r="D35" s="153" t="s">
        <v>113</v>
      </c>
      <c r="E35" s="211" t="str">
        <f t="shared" ref="E35:E38" si="3">C35</f>
        <v>TZ</v>
      </c>
      <c r="F35" s="153">
        <v>2</v>
      </c>
      <c r="G35" s="222" t="s">
        <v>88</v>
      </c>
      <c r="H35" s="153" t="s">
        <v>133</v>
      </c>
      <c r="I35" s="214" t="str">
        <f t="shared" si="1"/>
        <v>U</v>
      </c>
      <c r="K35" s="11"/>
      <c r="L35" s="11"/>
    </row>
    <row r="36" spans="2:12" x14ac:dyDescent="0.3">
      <c r="B36" s="153">
        <v>3</v>
      </c>
      <c r="C36" s="222" t="s">
        <v>65</v>
      </c>
      <c r="D36" s="153" t="s">
        <v>137</v>
      </c>
      <c r="E36" s="211" t="str">
        <f t="shared" si="3"/>
        <v>ER</v>
      </c>
      <c r="F36" s="153">
        <v>3</v>
      </c>
      <c r="G36" s="222" t="s">
        <v>33</v>
      </c>
      <c r="H36" s="153" t="s">
        <v>187</v>
      </c>
      <c r="I36" s="214" t="str">
        <f t="shared" si="1"/>
        <v>RCK</v>
      </c>
      <c r="K36" s="11"/>
      <c r="L36" s="11"/>
    </row>
    <row r="37" spans="2:12" x14ac:dyDescent="0.3">
      <c r="B37" s="153">
        <v>4</v>
      </c>
      <c r="C37" s="222" t="s">
        <v>33</v>
      </c>
      <c r="D37" s="224" t="s">
        <v>93</v>
      </c>
      <c r="E37" s="211" t="str">
        <f t="shared" si="3"/>
        <v>RCK</v>
      </c>
      <c r="F37" s="153">
        <v>4</v>
      </c>
      <c r="G37" s="222" t="s">
        <v>69</v>
      </c>
      <c r="H37" s="153" t="s">
        <v>188</v>
      </c>
      <c r="I37" s="214" t="str">
        <f t="shared" si="1"/>
        <v>TZ</v>
      </c>
      <c r="K37" s="11"/>
      <c r="L37" s="11"/>
    </row>
    <row r="38" spans="2:12" x14ac:dyDescent="0.3">
      <c r="B38" s="153">
        <v>5</v>
      </c>
      <c r="C38" s="222" t="s">
        <v>64</v>
      </c>
      <c r="D38" s="153" t="s">
        <v>124</v>
      </c>
      <c r="E38" s="211" t="str">
        <f t="shared" si="3"/>
        <v>CN</v>
      </c>
      <c r="F38" s="153">
        <v>5</v>
      </c>
      <c r="G38" s="222"/>
      <c r="H38" s="153" t="s">
        <v>101</v>
      </c>
      <c r="I38" s="214">
        <f t="shared" si="1"/>
        <v>0</v>
      </c>
      <c r="K38" s="11"/>
      <c r="L38" s="11"/>
    </row>
    <row r="39" spans="2:12" x14ac:dyDescent="0.3">
      <c r="B39" s="153">
        <v>6</v>
      </c>
      <c r="C39" s="222"/>
      <c r="D39" s="153" t="s">
        <v>101</v>
      </c>
      <c r="F39" s="153">
        <v>6</v>
      </c>
      <c r="G39" s="222"/>
      <c r="H39" s="153" t="s">
        <v>101</v>
      </c>
      <c r="I39" s="214">
        <f t="shared" si="1"/>
        <v>0</v>
      </c>
      <c r="K39" s="11"/>
      <c r="L39" s="11"/>
    </row>
    <row r="40" spans="2:12" x14ac:dyDescent="0.3">
      <c r="C40" s="222"/>
      <c r="D40" s="224"/>
      <c r="I40" s="214"/>
      <c r="K40" s="11"/>
      <c r="L40" s="11"/>
    </row>
    <row r="41" spans="2:12" ht="15" x14ac:dyDescent="0.25">
      <c r="B41" s="271">
        <v>124</v>
      </c>
      <c r="C41" s="271"/>
      <c r="D41" s="271"/>
      <c r="E41" s="271"/>
      <c r="F41" s="271"/>
      <c r="G41" s="271"/>
      <c r="H41" s="271"/>
      <c r="I41" s="214"/>
      <c r="K41" s="11"/>
      <c r="L41" s="11"/>
    </row>
    <row r="42" spans="2:12" x14ac:dyDescent="0.3">
      <c r="B42" s="216" t="s">
        <v>7</v>
      </c>
      <c r="C42" s="151" t="s">
        <v>8</v>
      </c>
      <c r="D42" s="216" t="s">
        <v>9</v>
      </c>
      <c r="E42" s="212"/>
      <c r="F42" s="216" t="s">
        <v>10</v>
      </c>
      <c r="G42" s="218" t="s">
        <v>8</v>
      </c>
      <c r="H42" s="216" t="s">
        <v>9</v>
      </c>
      <c r="I42" s="214"/>
      <c r="K42" s="12"/>
      <c r="L42" s="12"/>
    </row>
    <row r="43" spans="2:12" x14ac:dyDescent="0.3">
      <c r="B43" s="153">
        <v>1</v>
      </c>
      <c r="C43" s="222" t="s">
        <v>67</v>
      </c>
      <c r="D43" s="153" t="s">
        <v>105</v>
      </c>
      <c r="E43" s="211" t="str">
        <f>C43</f>
        <v>Wash</v>
      </c>
      <c r="F43" s="153">
        <v>1</v>
      </c>
      <c r="G43" s="222" t="s">
        <v>88</v>
      </c>
      <c r="H43" s="153" t="s">
        <v>134</v>
      </c>
      <c r="I43" s="214" t="str">
        <f t="shared" si="1"/>
        <v>U</v>
      </c>
      <c r="K43" s="11"/>
      <c r="L43" s="11"/>
    </row>
    <row r="44" spans="2:12" x14ac:dyDescent="0.3">
      <c r="B44" s="153">
        <v>2</v>
      </c>
      <c r="C44" s="222" t="s">
        <v>6</v>
      </c>
      <c r="D44" s="153" t="s">
        <v>176</v>
      </c>
      <c r="E44" s="211" t="str">
        <f t="shared" ref="E44:E48" si="4">C44</f>
        <v>JJEF</v>
      </c>
      <c r="F44" s="153">
        <v>2</v>
      </c>
      <c r="G44" s="222" t="s">
        <v>6</v>
      </c>
      <c r="H44" s="153" t="s">
        <v>191</v>
      </c>
      <c r="I44" s="214" t="str">
        <f t="shared" si="1"/>
        <v>JJEF</v>
      </c>
      <c r="K44" s="11"/>
      <c r="L44" s="11"/>
    </row>
    <row r="45" spans="2:12" x14ac:dyDescent="0.3">
      <c r="B45" s="153">
        <v>3</v>
      </c>
      <c r="C45" s="222" t="s">
        <v>66</v>
      </c>
      <c r="D45" s="153" t="s">
        <v>156</v>
      </c>
      <c r="E45" s="211" t="str">
        <f t="shared" si="4"/>
        <v>King</v>
      </c>
      <c r="F45" s="153">
        <v>3</v>
      </c>
      <c r="G45" s="222" t="s">
        <v>64</v>
      </c>
      <c r="H45" s="153" t="s">
        <v>125</v>
      </c>
      <c r="I45" s="214" t="str">
        <f t="shared" si="1"/>
        <v>CN</v>
      </c>
      <c r="K45" s="20"/>
      <c r="L45" s="6"/>
    </row>
    <row r="46" spans="2:12" x14ac:dyDescent="0.3">
      <c r="B46" s="153">
        <v>4</v>
      </c>
      <c r="C46" s="222" t="s">
        <v>69</v>
      </c>
      <c r="D46" s="153" t="s">
        <v>114</v>
      </c>
      <c r="E46" s="211" t="str">
        <f t="shared" si="4"/>
        <v>TZ</v>
      </c>
      <c r="F46" s="153">
        <v>4</v>
      </c>
      <c r="G46" s="222" t="s">
        <v>67</v>
      </c>
      <c r="H46" s="153" t="s">
        <v>189</v>
      </c>
      <c r="I46" s="214" t="str">
        <f t="shared" si="1"/>
        <v>Wash</v>
      </c>
      <c r="K46" s="11"/>
      <c r="L46" s="11"/>
    </row>
    <row r="47" spans="2:12" x14ac:dyDescent="0.3">
      <c r="B47" s="153">
        <v>5</v>
      </c>
      <c r="C47" s="222" t="s">
        <v>2</v>
      </c>
      <c r="D47" s="153" t="s">
        <v>166</v>
      </c>
      <c r="E47" s="211" t="str">
        <f t="shared" si="4"/>
        <v>NP</v>
      </c>
      <c r="F47" s="153">
        <v>5</v>
      </c>
      <c r="G47" s="222" t="s">
        <v>69</v>
      </c>
      <c r="H47" s="153" t="s">
        <v>209</v>
      </c>
      <c r="I47" s="214" t="str">
        <f t="shared" si="1"/>
        <v>TZ</v>
      </c>
      <c r="K47" s="11"/>
      <c r="L47" s="11"/>
    </row>
    <row r="48" spans="2:12" x14ac:dyDescent="0.3">
      <c r="B48" s="153">
        <v>6</v>
      </c>
      <c r="C48" s="222"/>
      <c r="D48" s="153" t="s">
        <v>101</v>
      </c>
      <c r="E48" s="211">
        <f t="shared" si="4"/>
        <v>0</v>
      </c>
      <c r="F48" s="153">
        <v>6</v>
      </c>
      <c r="G48" s="222" t="s">
        <v>67</v>
      </c>
      <c r="H48" s="153" t="s">
        <v>104</v>
      </c>
      <c r="I48" s="214" t="str">
        <f t="shared" si="1"/>
        <v>Wash</v>
      </c>
      <c r="K48" s="11"/>
      <c r="L48" s="11"/>
    </row>
    <row r="49" spans="2:12" ht="11.45" hidden="1" customHeight="1" x14ac:dyDescent="0.3">
      <c r="I49" s="214"/>
      <c r="K49" s="11"/>
      <c r="L49" s="11"/>
    </row>
    <row r="50" spans="2:12" ht="11.25" hidden="1" customHeight="1" x14ac:dyDescent="0.3">
      <c r="I50" s="214"/>
      <c r="K50" s="11"/>
      <c r="L50" s="11"/>
    </row>
    <row r="51" spans="2:12" ht="11.25" hidden="1" customHeight="1" x14ac:dyDescent="0.3">
      <c r="I51" s="214"/>
      <c r="K51" s="11"/>
      <c r="L51" s="11"/>
    </row>
    <row r="52" spans="2:12" ht="11.45" hidden="1" customHeight="1" x14ac:dyDescent="0.3">
      <c r="I52" s="214"/>
      <c r="K52" s="11"/>
      <c r="L52" s="11"/>
    </row>
    <row r="53" spans="2:12" ht="15" x14ac:dyDescent="0.25">
      <c r="B53" s="271">
        <v>131</v>
      </c>
      <c r="C53" s="271"/>
      <c r="D53" s="271"/>
      <c r="E53" s="271"/>
      <c r="F53" s="271"/>
      <c r="G53" s="271"/>
      <c r="H53" s="271"/>
      <c r="I53" s="214"/>
      <c r="K53" s="11"/>
      <c r="L53" s="11"/>
    </row>
    <row r="54" spans="2:12" x14ac:dyDescent="0.3">
      <c r="B54" s="216" t="s">
        <v>7</v>
      </c>
      <c r="C54" s="151" t="s">
        <v>8</v>
      </c>
      <c r="D54" s="216" t="s">
        <v>9</v>
      </c>
      <c r="E54" s="212"/>
      <c r="F54" s="216" t="s">
        <v>10</v>
      </c>
      <c r="G54" s="218" t="s">
        <v>8</v>
      </c>
      <c r="H54" s="216" t="s">
        <v>9</v>
      </c>
      <c r="I54" s="214"/>
      <c r="K54" s="12"/>
      <c r="L54" s="12"/>
    </row>
    <row r="55" spans="2:12" x14ac:dyDescent="0.3">
      <c r="B55" s="153">
        <v>1</v>
      </c>
      <c r="C55" s="222" t="s">
        <v>6</v>
      </c>
      <c r="D55" s="153" t="s">
        <v>177</v>
      </c>
      <c r="E55" s="211" t="str">
        <f>C55</f>
        <v>JJEF</v>
      </c>
      <c r="F55" s="153">
        <v>1</v>
      </c>
      <c r="G55" s="222" t="s">
        <v>33</v>
      </c>
      <c r="H55" s="153" t="s">
        <v>94</v>
      </c>
      <c r="I55" s="214" t="str">
        <f t="shared" si="1"/>
        <v>RCK</v>
      </c>
      <c r="K55" s="11"/>
      <c r="L55" s="11"/>
    </row>
    <row r="56" spans="2:12" x14ac:dyDescent="0.3">
      <c r="B56" s="153">
        <v>2</v>
      </c>
      <c r="C56" s="222" t="s">
        <v>4</v>
      </c>
      <c r="D56" s="153" t="s">
        <v>144</v>
      </c>
      <c r="E56" s="211" t="str">
        <f t="shared" ref="E56:E60" si="5">C56</f>
        <v>High</v>
      </c>
      <c r="F56" s="153">
        <v>2</v>
      </c>
      <c r="G56" s="222" t="s">
        <v>69</v>
      </c>
      <c r="H56" s="153" t="s">
        <v>115</v>
      </c>
      <c r="I56" s="214" t="str">
        <f t="shared" si="1"/>
        <v>TZ</v>
      </c>
      <c r="K56" s="11"/>
      <c r="L56" s="11"/>
    </row>
    <row r="57" spans="2:12" x14ac:dyDescent="0.3">
      <c r="B57" s="153">
        <v>3</v>
      </c>
      <c r="C57" s="222" t="s">
        <v>64</v>
      </c>
      <c r="D57" s="153" t="s">
        <v>126</v>
      </c>
      <c r="E57" s="211" t="str">
        <f t="shared" si="5"/>
        <v>CN</v>
      </c>
      <c r="F57" s="153">
        <v>3</v>
      </c>
      <c r="G57" s="222" t="s">
        <v>2</v>
      </c>
      <c r="H57" s="153" t="s">
        <v>192</v>
      </c>
      <c r="I57" s="214" t="str">
        <f t="shared" si="1"/>
        <v>NP</v>
      </c>
      <c r="K57" s="11"/>
      <c r="L57" s="11"/>
    </row>
    <row r="58" spans="2:12" x14ac:dyDescent="0.3">
      <c r="B58" s="153">
        <v>4</v>
      </c>
      <c r="C58" s="222" t="s">
        <v>33</v>
      </c>
      <c r="D58" s="153" t="s">
        <v>190</v>
      </c>
      <c r="E58" s="211" t="str">
        <f t="shared" si="5"/>
        <v>RCK</v>
      </c>
      <c r="F58" s="153">
        <v>4</v>
      </c>
      <c r="G58" s="222" t="s">
        <v>67</v>
      </c>
      <c r="H58" s="153" t="s">
        <v>106</v>
      </c>
      <c r="I58" s="214" t="str">
        <f t="shared" si="1"/>
        <v>Wash</v>
      </c>
      <c r="J58" s="223"/>
      <c r="K58" s="6"/>
      <c r="L58" s="11"/>
    </row>
    <row r="59" spans="2:12" x14ac:dyDescent="0.3">
      <c r="B59" s="153">
        <v>5</v>
      </c>
      <c r="C59" s="222" t="s">
        <v>66</v>
      </c>
      <c r="D59" s="153" t="s">
        <v>157</v>
      </c>
      <c r="E59" s="211" t="str">
        <f t="shared" si="5"/>
        <v>King</v>
      </c>
      <c r="F59" s="153">
        <v>5</v>
      </c>
      <c r="G59" s="222" t="s">
        <v>6</v>
      </c>
      <c r="H59" s="153" t="s">
        <v>193</v>
      </c>
      <c r="I59" s="214" t="str">
        <f t="shared" si="1"/>
        <v>JJEF</v>
      </c>
      <c r="K59" s="9"/>
      <c r="L59" s="11"/>
    </row>
    <row r="60" spans="2:12" x14ac:dyDescent="0.3">
      <c r="B60" s="153">
        <v>6</v>
      </c>
      <c r="C60" s="222" t="s">
        <v>69</v>
      </c>
      <c r="D60" s="153" t="s">
        <v>211</v>
      </c>
      <c r="E60" s="211" t="str">
        <f t="shared" si="5"/>
        <v>TZ</v>
      </c>
      <c r="F60" s="153">
        <v>6</v>
      </c>
      <c r="G60" s="222"/>
      <c r="H60" s="153" t="s">
        <v>101</v>
      </c>
      <c r="I60" s="214">
        <f t="shared" si="1"/>
        <v>0</v>
      </c>
      <c r="J60" s="15"/>
      <c r="K60" s="11"/>
      <c r="L60" s="11"/>
    </row>
    <row r="61" spans="2:12" x14ac:dyDescent="0.3">
      <c r="C61" s="222"/>
      <c r="G61" s="222"/>
      <c r="I61" s="214">
        <f t="shared" si="1"/>
        <v>0</v>
      </c>
      <c r="K61" s="11"/>
      <c r="L61" s="11"/>
    </row>
    <row r="62" spans="2:12" ht="15" x14ac:dyDescent="0.25">
      <c r="B62" s="271">
        <v>138</v>
      </c>
      <c r="C62" s="271"/>
      <c r="D62" s="271"/>
      <c r="E62" s="271"/>
      <c r="F62" s="271"/>
      <c r="G62" s="271"/>
      <c r="H62" s="271"/>
      <c r="I62" s="214">
        <f t="shared" si="1"/>
        <v>0</v>
      </c>
      <c r="J62" s="15"/>
      <c r="K62" s="11"/>
      <c r="L62" s="11"/>
    </row>
    <row r="63" spans="2:12" x14ac:dyDescent="0.3">
      <c r="B63" s="216" t="s">
        <v>7</v>
      </c>
      <c r="C63" s="151" t="s">
        <v>8</v>
      </c>
      <c r="D63" s="216" t="s">
        <v>9</v>
      </c>
      <c r="E63" s="212"/>
      <c r="F63" s="216" t="s">
        <v>10</v>
      </c>
      <c r="G63" s="218" t="s">
        <v>8</v>
      </c>
      <c r="H63" s="216" t="s">
        <v>9</v>
      </c>
      <c r="I63" s="214"/>
      <c r="K63" s="12"/>
      <c r="L63" s="12"/>
    </row>
    <row r="64" spans="2:12" x14ac:dyDescent="0.3">
      <c r="B64" s="153">
        <v>1</v>
      </c>
      <c r="C64" s="222" t="s">
        <v>88</v>
      </c>
      <c r="D64" s="153" t="s">
        <v>135</v>
      </c>
      <c r="E64" s="211" t="str">
        <f>C64</f>
        <v>U</v>
      </c>
      <c r="F64" s="153">
        <v>1</v>
      </c>
      <c r="G64" s="222" t="s">
        <v>6</v>
      </c>
      <c r="H64" s="153" t="s">
        <v>208</v>
      </c>
      <c r="I64" s="214" t="str">
        <f t="shared" si="1"/>
        <v>JJEF</v>
      </c>
      <c r="J64" s="223"/>
      <c r="K64" s="6"/>
      <c r="L64" s="11"/>
    </row>
    <row r="65" spans="2:12" x14ac:dyDescent="0.3">
      <c r="B65" s="153">
        <v>2</v>
      </c>
      <c r="C65" s="222" t="s">
        <v>4</v>
      </c>
      <c r="D65" s="153" t="s">
        <v>145</v>
      </c>
      <c r="E65" s="211" t="str">
        <f t="shared" ref="E65:E69" si="6">C65</f>
        <v>High</v>
      </c>
      <c r="F65" s="153">
        <v>2</v>
      </c>
      <c r="G65" s="222" t="s">
        <v>66</v>
      </c>
      <c r="H65" s="153" t="s">
        <v>158</v>
      </c>
      <c r="I65" s="214" t="str">
        <f t="shared" si="1"/>
        <v>King</v>
      </c>
      <c r="K65" s="9"/>
      <c r="L65" s="11"/>
    </row>
    <row r="66" spans="2:12" x14ac:dyDescent="0.3">
      <c r="B66" s="153">
        <v>3</v>
      </c>
      <c r="C66" s="222" t="s">
        <v>64</v>
      </c>
      <c r="D66" s="153" t="s">
        <v>127</v>
      </c>
      <c r="E66" s="211" t="str">
        <f t="shared" si="6"/>
        <v>CN</v>
      </c>
      <c r="F66" s="153">
        <v>3</v>
      </c>
      <c r="G66" s="222" t="s">
        <v>67</v>
      </c>
      <c r="H66" s="153" t="s">
        <v>194</v>
      </c>
      <c r="I66" s="214" t="str">
        <f t="shared" si="1"/>
        <v>Wash</v>
      </c>
      <c r="J66" s="223"/>
      <c r="K66" s="6"/>
      <c r="L66" s="11"/>
    </row>
    <row r="67" spans="2:12" x14ac:dyDescent="0.3">
      <c r="B67" s="153">
        <v>4</v>
      </c>
      <c r="C67" s="222" t="s">
        <v>6</v>
      </c>
      <c r="D67" s="153" t="s">
        <v>178</v>
      </c>
      <c r="E67" s="211" t="str">
        <f t="shared" si="6"/>
        <v>JJEF</v>
      </c>
      <c r="F67" s="153">
        <v>4</v>
      </c>
      <c r="G67" s="222" t="s">
        <v>69</v>
      </c>
      <c r="H67" s="153" t="s">
        <v>116</v>
      </c>
      <c r="I67" s="214" t="str">
        <f t="shared" si="1"/>
        <v>TZ</v>
      </c>
      <c r="K67" s="11"/>
      <c r="L67" s="11"/>
    </row>
    <row r="68" spans="2:12" x14ac:dyDescent="0.3">
      <c r="B68" s="153">
        <v>5</v>
      </c>
      <c r="C68" s="222" t="s">
        <v>67</v>
      </c>
      <c r="D68" s="153" t="s">
        <v>107</v>
      </c>
      <c r="E68" s="211" t="str">
        <f t="shared" si="6"/>
        <v>Wash</v>
      </c>
      <c r="F68" s="153">
        <v>5</v>
      </c>
      <c r="G68" s="222" t="s">
        <v>33</v>
      </c>
      <c r="H68" s="153" t="s">
        <v>96</v>
      </c>
      <c r="I68" s="214" t="str">
        <f t="shared" si="1"/>
        <v>RCK</v>
      </c>
      <c r="K68" s="11"/>
      <c r="L68" s="11"/>
    </row>
    <row r="69" spans="2:12" x14ac:dyDescent="0.3">
      <c r="B69" s="153">
        <v>6</v>
      </c>
      <c r="C69" s="222" t="s">
        <v>69</v>
      </c>
      <c r="D69" s="153" t="s">
        <v>195</v>
      </c>
      <c r="E69" s="211" t="str">
        <f t="shared" si="6"/>
        <v>TZ</v>
      </c>
      <c r="F69" s="153">
        <v>6</v>
      </c>
      <c r="G69" s="222" t="s">
        <v>2</v>
      </c>
      <c r="H69" s="153" t="s">
        <v>167</v>
      </c>
      <c r="I69" s="214" t="str">
        <f t="shared" si="1"/>
        <v>NP</v>
      </c>
      <c r="K69" s="11"/>
      <c r="L69" s="11"/>
    </row>
    <row r="70" spans="2:12" x14ac:dyDescent="0.3">
      <c r="G70" s="222"/>
      <c r="I70" s="214"/>
      <c r="K70" s="11"/>
      <c r="L70" s="11"/>
    </row>
    <row r="71" spans="2:12" ht="15" x14ac:dyDescent="0.25">
      <c r="B71" s="271">
        <v>145</v>
      </c>
      <c r="C71" s="271"/>
      <c r="D71" s="271"/>
      <c r="E71" s="271"/>
      <c r="F71" s="271"/>
      <c r="G71" s="271"/>
      <c r="H71" s="271"/>
      <c r="I71" s="214"/>
      <c r="K71" s="11"/>
      <c r="L71" s="11"/>
    </row>
    <row r="72" spans="2:12" x14ac:dyDescent="0.3">
      <c r="B72" s="216" t="s">
        <v>7</v>
      </c>
      <c r="C72" s="151" t="s">
        <v>8</v>
      </c>
      <c r="D72" s="216" t="s">
        <v>9</v>
      </c>
      <c r="E72" s="212"/>
      <c r="F72" s="216" t="s">
        <v>10</v>
      </c>
      <c r="G72" s="218" t="s">
        <v>8</v>
      </c>
      <c r="H72" s="216" t="s">
        <v>9</v>
      </c>
      <c r="I72" s="214"/>
      <c r="K72" s="12"/>
      <c r="L72" s="12"/>
    </row>
    <row r="73" spans="2:12" x14ac:dyDescent="0.3">
      <c r="B73" s="153">
        <v>1</v>
      </c>
      <c r="C73" s="222" t="s">
        <v>69</v>
      </c>
      <c r="D73" s="153" t="s">
        <v>117</v>
      </c>
      <c r="E73" s="211" t="str">
        <f>C73</f>
        <v>TZ</v>
      </c>
      <c r="F73" s="153">
        <v>1</v>
      </c>
      <c r="G73" s="222" t="s">
        <v>53</v>
      </c>
      <c r="H73" s="153" t="s">
        <v>150</v>
      </c>
      <c r="I73" s="214" t="str">
        <f t="shared" si="1"/>
        <v>Marl</v>
      </c>
      <c r="K73" s="11"/>
      <c r="L73" s="11"/>
    </row>
    <row r="74" spans="2:12" x14ac:dyDescent="0.3">
      <c r="B74" s="153">
        <v>2</v>
      </c>
      <c r="C74" s="222" t="s">
        <v>4</v>
      </c>
      <c r="D74" s="153" t="s">
        <v>146</v>
      </c>
      <c r="E74" s="211" t="str">
        <f t="shared" ref="E74:E78" si="7">C74</f>
        <v>High</v>
      </c>
      <c r="F74" s="153">
        <v>2</v>
      </c>
      <c r="G74" s="222" t="s">
        <v>2</v>
      </c>
      <c r="H74" s="153" t="s">
        <v>168</v>
      </c>
      <c r="I74" s="214" t="str">
        <f t="shared" si="1"/>
        <v>NP</v>
      </c>
      <c r="J74" s="223"/>
      <c r="K74" s="6"/>
      <c r="L74" s="11"/>
    </row>
    <row r="75" spans="2:12" x14ac:dyDescent="0.3">
      <c r="B75" s="153">
        <v>3</v>
      </c>
      <c r="C75" s="222" t="s">
        <v>53</v>
      </c>
      <c r="D75" s="153" t="s">
        <v>149</v>
      </c>
      <c r="E75" s="211" t="str">
        <f t="shared" si="7"/>
        <v>Marl</v>
      </c>
      <c r="F75" s="153">
        <v>3</v>
      </c>
      <c r="G75" s="222" t="s">
        <v>65</v>
      </c>
      <c r="H75" s="153" t="s">
        <v>138</v>
      </c>
      <c r="I75" s="214" t="str">
        <f t="shared" si="1"/>
        <v>ER</v>
      </c>
      <c r="K75" s="11"/>
      <c r="L75" s="11"/>
    </row>
    <row r="76" spans="2:12" x14ac:dyDescent="0.3">
      <c r="B76" s="153">
        <v>4</v>
      </c>
      <c r="C76" s="222" t="s">
        <v>67</v>
      </c>
      <c r="D76" s="153" t="s">
        <v>108</v>
      </c>
      <c r="E76" s="211" t="str">
        <f t="shared" si="7"/>
        <v>Wash</v>
      </c>
      <c r="F76" s="153">
        <v>4</v>
      </c>
      <c r="G76" s="222" t="s">
        <v>66</v>
      </c>
      <c r="H76" s="153" t="s">
        <v>159</v>
      </c>
      <c r="I76" s="214" t="str">
        <f t="shared" si="1"/>
        <v>King</v>
      </c>
      <c r="K76" s="11"/>
      <c r="L76" s="11"/>
    </row>
    <row r="77" spans="2:12" x14ac:dyDescent="0.3">
      <c r="B77" s="153">
        <v>5</v>
      </c>
      <c r="C77" s="222" t="s">
        <v>64</v>
      </c>
      <c r="D77" s="153" t="s">
        <v>128</v>
      </c>
      <c r="E77" s="211" t="str">
        <f t="shared" si="7"/>
        <v>CN</v>
      </c>
      <c r="F77" s="153">
        <v>5</v>
      </c>
      <c r="G77" s="222" t="s">
        <v>6</v>
      </c>
      <c r="H77" s="153" t="s">
        <v>179</v>
      </c>
      <c r="I77" s="214" t="str">
        <f t="shared" si="1"/>
        <v>JJEF</v>
      </c>
      <c r="K77" s="11"/>
      <c r="L77" s="11"/>
    </row>
    <row r="78" spans="2:12" x14ac:dyDescent="0.3">
      <c r="B78" s="153">
        <v>6</v>
      </c>
      <c r="C78" s="222"/>
      <c r="D78" s="153" t="s">
        <v>101</v>
      </c>
      <c r="E78" s="211">
        <f t="shared" si="7"/>
        <v>0</v>
      </c>
      <c r="F78" s="153">
        <v>6</v>
      </c>
      <c r="G78" s="222" t="s">
        <v>33</v>
      </c>
      <c r="H78" s="224" t="s">
        <v>97</v>
      </c>
      <c r="I78" s="214" t="str">
        <f t="shared" si="1"/>
        <v>RCK</v>
      </c>
      <c r="K78" s="11"/>
      <c r="L78" s="11"/>
    </row>
    <row r="79" spans="2:12" x14ac:dyDescent="0.3">
      <c r="I79" s="214"/>
      <c r="K79" s="11"/>
      <c r="L79" s="11"/>
    </row>
    <row r="80" spans="2:12" ht="15" x14ac:dyDescent="0.25">
      <c r="B80" s="271">
        <v>152</v>
      </c>
      <c r="C80" s="271"/>
      <c r="D80" s="271"/>
      <c r="E80" s="271"/>
      <c r="F80" s="271"/>
      <c r="G80" s="271"/>
      <c r="H80" s="271"/>
      <c r="I80" s="214"/>
      <c r="K80" s="11"/>
      <c r="L80" s="11"/>
    </row>
    <row r="81" spans="2:12" x14ac:dyDescent="0.3">
      <c r="B81" s="216" t="s">
        <v>7</v>
      </c>
      <c r="C81" s="151" t="s">
        <v>8</v>
      </c>
      <c r="D81" s="216" t="s">
        <v>9</v>
      </c>
      <c r="E81" s="212"/>
      <c r="F81" s="216" t="s">
        <v>10</v>
      </c>
      <c r="G81" s="218" t="s">
        <v>8</v>
      </c>
      <c r="H81" s="216" t="s">
        <v>9</v>
      </c>
      <c r="I81" s="214"/>
      <c r="K81" s="12"/>
      <c r="L81" s="12"/>
    </row>
    <row r="82" spans="2:12" x14ac:dyDescent="0.3">
      <c r="B82" s="153">
        <v>1</v>
      </c>
      <c r="C82" s="222" t="s">
        <v>4</v>
      </c>
      <c r="D82" s="153" t="s">
        <v>147</v>
      </c>
      <c r="E82" s="211" t="str">
        <f>C82</f>
        <v>High</v>
      </c>
      <c r="F82" s="153">
        <v>1</v>
      </c>
      <c r="G82" s="222" t="s">
        <v>69</v>
      </c>
      <c r="H82" s="153" t="s">
        <v>118</v>
      </c>
      <c r="I82" s="214" t="str">
        <f t="shared" ref="I82:I135" si="8">G82</f>
        <v>TZ</v>
      </c>
      <c r="K82" s="11"/>
      <c r="L82" s="11"/>
    </row>
    <row r="83" spans="2:12" ht="14.25" customHeight="1" x14ac:dyDescent="0.3">
      <c r="B83" s="153">
        <v>2</v>
      </c>
      <c r="C83" s="222" t="s">
        <v>6</v>
      </c>
      <c r="D83" s="153" t="s">
        <v>180</v>
      </c>
      <c r="E83" s="211" t="str">
        <f t="shared" ref="E83:E87" si="9">C83</f>
        <v>JJEF</v>
      </c>
      <c r="F83" s="153">
        <v>2</v>
      </c>
      <c r="G83" s="222" t="s">
        <v>65</v>
      </c>
      <c r="H83" s="153" t="s">
        <v>196</v>
      </c>
      <c r="I83" s="214" t="str">
        <f t="shared" si="8"/>
        <v>ER</v>
      </c>
      <c r="K83" s="11"/>
      <c r="L83" s="11"/>
    </row>
    <row r="84" spans="2:12" x14ac:dyDescent="0.3">
      <c r="B84" s="153">
        <v>3</v>
      </c>
      <c r="C84" s="222" t="s">
        <v>65</v>
      </c>
      <c r="D84" s="153" t="s">
        <v>139</v>
      </c>
      <c r="E84" s="211" t="str">
        <f t="shared" si="9"/>
        <v>ER</v>
      </c>
      <c r="F84" s="153">
        <v>3</v>
      </c>
      <c r="G84" s="222" t="s">
        <v>4</v>
      </c>
      <c r="H84" s="153" t="s">
        <v>148</v>
      </c>
      <c r="I84" s="214" t="str">
        <f t="shared" si="8"/>
        <v>High</v>
      </c>
      <c r="K84" s="11"/>
      <c r="L84" s="11"/>
    </row>
    <row r="85" spans="2:12" x14ac:dyDescent="0.3">
      <c r="B85" s="153">
        <v>4</v>
      </c>
      <c r="C85" s="222" t="s">
        <v>33</v>
      </c>
      <c r="D85" s="153" t="s">
        <v>215</v>
      </c>
      <c r="E85" s="211" t="str">
        <f t="shared" si="9"/>
        <v>RCK</v>
      </c>
      <c r="F85" s="153">
        <v>4</v>
      </c>
      <c r="G85" s="222" t="s">
        <v>33</v>
      </c>
      <c r="H85" s="153" t="s">
        <v>197</v>
      </c>
      <c r="I85" s="214" t="str">
        <f t="shared" si="8"/>
        <v>RCK</v>
      </c>
      <c r="K85" s="11"/>
      <c r="L85" s="11"/>
    </row>
    <row r="86" spans="2:12" x14ac:dyDescent="0.3">
      <c r="B86" s="153">
        <v>5</v>
      </c>
      <c r="C86" s="222" t="s">
        <v>2</v>
      </c>
      <c r="D86" s="153" t="s">
        <v>169</v>
      </c>
      <c r="E86" s="211" t="str">
        <f t="shared" si="9"/>
        <v>NP</v>
      </c>
      <c r="F86" s="153">
        <v>5</v>
      </c>
      <c r="G86" s="222"/>
      <c r="H86" s="153" t="s">
        <v>101</v>
      </c>
      <c r="I86" s="214">
        <f t="shared" si="8"/>
        <v>0</v>
      </c>
      <c r="K86" s="11"/>
      <c r="L86" s="11"/>
    </row>
    <row r="87" spans="2:12" x14ac:dyDescent="0.3">
      <c r="B87" s="153">
        <v>6</v>
      </c>
      <c r="C87" s="222"/>
      <c r="D87" s="153" t="s">
        <v>101</v>
      </c>
      <c r="E87" s="211">
        <f t="shared" si="9"/>
        <v>0</v>
      </c>
      <c r="F87" s="153">
        <v>6</v>
      </c>
      <c r="G87" s="222"/>
      <c r="H87" s="153" t="s">
        <v>101</v>
      </c>
      <c r="I87" s="214">
        <f t="shared" si="8"/>
        <v>0</v>
      </c>
      <c r="K87" s="11"/>
      <c r="L87" s="11"/>
    </row>
    <row r="88" spans="2:12" x14ac:dyDescent="0.3">
      <c r="G88" s="222"/>
      <c r="I88" s="214"/>
      <c r="K88" s="11"/>
      <c r="L88" s="11"/>
    </row>
    <row r="89" spans="2:12" ht="15" x14ac:dyDescent="0.25">
      <c r="B89" s="271">
        <v>160</v>
      </c>
      <c r="C89" s="271"/>
      <c r="D89" s="271"/>
      <c r="E89" s="271"/>
      <c r="F89" s="271"/>
      <c r="G89" s="271"/>
      <c r="H89" s="271"/>
      <c r="I89" s="214"/>
      <c r="K89" s="11"/>
      <c r="L89" s="11"/>
    </row>
    <row r="90" spans="2:12" x14ac:dyDescent="0.3">
      <c r="B90" s="216" t="s">
        <v>7</v>
      </c>
      <c r="C90" s="151" t="s">
        <v>8</v>
      </c>
      <c r="D90" s="216" t="s">
        <v>9</v>
      </c>
      <c r="E90" s="212"/>
      <c r="F90" s="216" t="s">
        <v>10</v>
      </c>
      <c r="G90" s="218" t="s">
        <v>8</v>
      </c>
      <c r="H90" s="216" t="s">
        <v>9</v>
      </c>
      <c r="I90" s="214"/>
      <c r="K90" s="12"/>
      <c r="L90" s="12"/>
    </row>
    <row r="91" spans="2:12" x14ac:dyDescent="0.3">
      <c r="B91" s="153">
        <v>1</v>
      </c>
      <c r="C91" s="222" t="s">
        <v>66</v>
      </c>
      <c r="D91" s="153" t="s">
        <v>160</v>
      </c>
      <c r="E91" s="211" t="str">
        <f>C91</f>
        <v>King</v>
      </c>
      <c r="F91" s="153">
        <v>1</v>
      </c>
      <c r="G91" s="222" t="s">
        <v>33</v>
      </c>
      <c r="H91" s="153" t="s">
        <v>198</v>
      </c>
      <c r="I91" s="214" t="str">
        <f t="shared" si="8"/>
        <v>RCK</v>
      </c>
      <c r="K91" s="11"/>
      <c r="L91" s="11"/>
    </row>
    <row r="92" spans="2:12" x14ac:dyDescent="0.3">
      <c r="B92" s="153">
        <v>2</v>
      </c>
      <c r="C92" s="222" t="s">
        <v>33</v>
      </c>
      <c r="D92" s="153" t="s">
        <v>98</v>
      </c>
      <c r="E92" s="211" t="str">
        <f t="shared" ref="E92:E96" si="10">C92</f>
        <v>RCK</v>
      </c>
      <c r="F92" s="153">
        <v>2</v>
      </c>
      <c r="G92" s="222" t="s">
        <v>6</v>
      </c>
      <c r="H92" s="153" t="s">
        <v>181</v>
      </c>
      <c r="I92" s="214" t="str">
        <f t="shared" si="8"/>
        <v>JJEF</v>
      </c>
      <c r="J92" s="223"/>
      <c r="K92" s="6"/>
      <c r="L92" s="11"/>
    </row>
    <row r="93" spans="2:12" x14ac:dyDescent="0.3">
      <c r="B93" s="153">
        <v>3</v>
      </c>
      <c r="C93" s="222" t="s">
        <v>65</v>
      </c>
      <c r="D93" s="153" t="s">
        <v>199</v>
      </c>
      <c r="E93" s="211" t="str">
        <f t="shared" si="10"/>
        <v>ER</v>
      </c>
      <c r="F93" s="153">
        <v>3</v>
      </c>
      <c r="G93" s="222" t="s">
        <v>2</v>
      </c>
      <c r="H93" s="153" t="s">
        <v>170</v>
      </c>
      <c r="I93" s="214" t="str">
        <f t="shared" si="8"/>
        <v>NP</v>
      </c>
      <c r="K93" s="11"/>
      <c r="L93" s="11"/>
    </row>
    <row r="94" spans="2:12" x14ac:dyDescent="0.3">
      <c r="B94" s="153">
        <v>4</v>
      </c>
      <c r="C94" s="222" t="s">
        <v>6</v>
      </c>
      <c r="D94" s="153" t="s">
        <v>212</v>
      </c>
      <c r="E94" s="211" t="str">
        <f t="shared" si="10"/>
        <v>JJEF</v>
      </c>
      <c r="F94" s="153">
        <v>4</v>
      </c>
      <c r="G94" s="222" t="s">
        <v>69</v>
      </c>
      <c r="H94" s="153" t="s">
        <v>119</v>
      </c>
      <c r="I94" s="214" t="str">
        <f t="shared" si="8"/>
        <v>TZ</v>
      </c>
      <c r="J94" s="223"/>
      <c r="K94" s="6"/>
      <c r="L94" s="11"/>
    </row>
    <row r="95" spans="2:12" x14ac:dyDescent="0.3">
      <c r="B95" s="153">
        <v>5</v>
      </c>
      <c r="C95" s="222"/>
      <c r="D95" s="153" t="s">
        <v>101</v>
      </c>
      <c r="E95" s="211">
        <f t="shared" si="10"/>
        <v>0</v>
      </c>
      <c r="F95" s="153">
        <v>5</v>
      </c>
      <c r="G95" s="222"/>
      <c r="H95" s="153" t="s">
        <v>101</v>
      </c>
      <c r="I95" s="214">
        <f t="shared" si="8"/>
        <v>0</v>
      </c>
      <c r="K95" s="11"/>
      <c r="L95" s="11"/>
    </row>
    <row r="96" spans="2:12" x14ac:dyDescent="0.3">
      <c r="B96" s="153">
        <v>6</v>
      </c>
      <c r="C96" s="222"/>
      <c r="D96" s="153" t="s">
        <v>101</v>
      </c>
      <c r="E96" s="211">
        <f t="shared" si="10"/>
        <v>0</v>
      </c>
      <c r="F96" s="153">
        <v>6</v>
      </c>
      <c r="G96" s="222"/>
      <c r="H96" s="153" t="s">
        <v>101</v>
      </c>
      <c r="I96" s="214">
        <f t="shared" si="8"/>
        <v>0</v>
      </c>
      <c r="K96" s="11"/>
      <c r="L96" s="11"/>
    </row>
    <row r="97" spans="2:12" ht="6.4" customHeight="1" x14ac:dyDescent="0.3">
      <c r="I97" s="214"/>
      <c r="K97" s="11"/>
      <c r="L97" s="11"/>
    </row>
    <row r="98" spans="2:12" ht="6.4" customHeight="1" x14ac:dyDescent="0.3">
      <c r="I98" s="214"/>
      <c r="K98" s="11"/>
      <c r="L98" s="11"/>
    </row>
    <row r="99" spans="2:12" ht="6.4" customHeight="1" x14ac:dyDescent="0.3">
      <c r="I99" s="214"/>
      <c r="K99" s="11"/>
      <c r="L99" s="11"/>
    </row>
    <row r="100" spans="2:12" ht="6.4" customHeight="1" x14ac:dyDescent="0.3">
      <c r="I100" s="214"/>
      <c r="K100" s="11"/>
      <c r="L100" s="11"/>
    </row>
    <row r="101" spans="2:12" ht="15" x14ac:dyDescent="0.25">
      <c r="B101" s="271">
        <v>170</v>
      </c>
      <c r="C101" s="271"/>
      <c r="D101" s="271"/>
      <c r="E101" s="271"/>
      <c r="F101" s="271"/>
      <c r="G101" s="271"/>
      <c r="H101" s="271"/>
      <c r="I101" s="214"/>
      <c r="K101" s="11"/>
      <c r="L101" s="11"/>
    </row>
    <row r="102" spans="2:12" x14ac:dyDescent="0.3">
      <c r="B102" s="216" t="s">
        <v>7</v>
      </c>
      <c r="C102" s="151" t="s">
        <v>8</v>
      </c>
      <c r="D102" s="216" t="s">
        <v>9</v>
      </c>
      <c r="E102" s="212"/>
      <c r="F102" s="216" t="s">
        <v>10</v>
      </c>
      <c r="G102" s="218" t="s">
        <v>8</v>
      </c>
      <c r="H102" s="216" t="s">
        <v>9</v>
      </c>
      <c r="I102" s="214"/>
      <c r="K102" s="12"/>
      <c r="L102" s="12"/>
    </row>
    <row r="103" spans="2:12" x14ac:dyDescent="0.3">
      <c r="B103" s="153">
        <v>1</v>
      </c>
      <c r="C103" s="222" t="s">
        <v>33</v>
      </c>
      <c r="D103" s="153" t="s">
        <v>99</v>
      </c>
      <c r="E103" s="211" t="str">
        <f>C103</f>
        <v>RCK</v>
      </c>
      <c r="F103" s="153">
        <v>1</v>
      </c>
      <c r="G103" s="222" t="s">
        <v>69</v>
      </c>
      <c r="H103" s="153" t="s">
        <v>120</v>
      </c>
      <c r="I103" s="214" t="str">
        <f t="shared" si="8"/>
        <v>TZ</v>
      </c>
      <c r="K103" s="11"/>
      <c r="L103" s="11"/>
    </row>
    <row r="104" spans="2:12" x14ac:dyDescent="0.3">
      <c r="B104" s="153">
        <v>2</v>
      </c>
      <c r="C104" s="222" t="s">
        <v>2</v>
      </c>
      <c r="D104" s="153" t="s">
        <v>217</v>
      </c>
      <c r="E104" s="211" t="str">
        <f t="shared" ref="E104:E108" si="11">C104</f>
        <v>NP</v>
      </c>
      <c r="F104" s="153">
        <v>2</v>
      </c>
      <c r="G104" s="222" t="s">
        <v>66</v>
      </c>
      <c r="H104" s="153" t="s">
        <v>161</v>
      </c>
      <c r="I104" s="214" t="str">
        <f t="shared" si="8"/>
        <v>King</v>
      </c>
      <c r="K104" s="11"/>
      <c r="L104" s="11"/>
    </row>
    <row r="105" spans="2:12" x14ac:dyDescent="0.3">
      <c r="B105" s="153">
        <v>3</v>
      </c>
      <c r="C105" s="222" t="s">
        <v>4</v>
      </c>
      <c r="D105" s="153" t="s">
        <v>201</v>
      </c>
      <c r="E105" s="211" t="str">
        <f t="shared" si="11"/>
        <v>High</v>
      </c>
      <c r="F105" s="153">
        <v>3</v>
      </c>
      <c r="G105" s="222" t="s">
        <v>67</v>
      </c>
      <c r="H105" s="153" t="s">
        <v>109</v>
      </c>
      <c r="I105" s="214" t="str">
        <f t="shared" si="8"/>
        <v>Wash</v>
      </c>
      <c r="K105" s="11"/>
      <c r="L105" s="11"/>
    </row>
    <row r="106" spans="2:12" x14ac:dyDescent="0.3">
      <c r="B106" s="153">
        <v>4</v>
      </c>
      <c r="C106" s="222" t="s">
        <v>88</v>
      </c>
      <c r="D106" s="153" t="s">
        <v>202</v>
      </c>
      <c r="E106" s="211" t="str">
        <f t="shared" si="11"/>
        <v>U</v>
      </c>
      <c r="F106" s="153">
        <v>4</v>
      </c>
      <c r="G106" s="222" t="s">
        <v>4</v>
      </c>
      <c r="H106" s="153" t="s">
        <v>151</v>
      </c>
      <c r="I106" s="214" t="str">
        <f t="shared" si="8"/>
        <v>High</v>
      </c>
      <c r="K106" s="11"/>
      <c r="L106" s="11"/>
    </row>
    <row r="107" spans="2:12" x14ac:dyDescent="0.3">
      <c r="B107" s="153">
        <v>5</v>
      </c>
      <c r="C107" s="222" t="s">
        <v>67</v>
      </c>
      <c r="D107" s="153" t="s">
        <v>218</v>
      </c>
      <c r="E107" s="211" t="str">
        <f t="shared" si="11"/>
        <v>Wash</v>
      </c>
      <c r="F107" s="153">
        <v>5</v>
      </c>
      <c r="G107" s="222" t="s">
        <v>6</v>
      </c>
      <c r="H107" s="153" t="s">
        <v>182</v>
      </c>
      <c r="I107" s="214" t="str">
        <f t="shared" si="8"/>
        <v>JJEF</v>
      </c>
      <c r="K107" s="11"/>
      <c r="L107" s="11"/>
    </row>
    <row r="108" spans="2:12" x14ac:dyDescent="0.3">
      <c r="B108" s="153">
        <v>6</v>
      </c>
      <c r="C108" s="222" t="s">
        <v>65</v>
      </c>
      <c r="D108" s="153" t="s">
        <v>140</v>
      </c>
      <c r="E108" s="211" t="str">
        <f t="shared" si="11"/>
        <v>ER</v>
      </c>
      <c r="F108" s="153">
        <v>6</v>
      </c>
      <c r="G108" s="222" t="s">
        <v>65</v>
      </c>
      <c r="H108" s="153" t="s">
        <v>200</v>
      </c>
      <c r="I108" s="214" t="str">
        <f t="shared" si="8"/>
        <v>ER</v>
      </c>
      <c r="K108" s="11"/>
      <c r="L108" s="11"/>
    </row>
    <row r="109" spans="2:12" x14ac:dyDescent="0.3">
      <c r="I109" s="214"/>
      <c r="K109" s="11"/>
      <c r="L109" s="11"/>
    </row>
    <row r="110" spans="2:12" ht="15" x14ac:dyDescent="0.25">
      <c r="B110" s="271">
        <v>190</v>
      </c>
      <c r="C110" s="271"/>
      <c r="D110" s="271"/>
      <c r="E110" s="271"/>
      <c r="F110" s="271"/>
      <c r="G110" s="271"/>
      <c r="H110" s="271"/>
      <c r="I110" s="214"/>
      <c r="K110" s="11"/>
      <c r="L110" s="11"/>
    </row>
    <row r="111" spans="2:12" x14ac:dyDescent="0.3">
      <c r="B111" s="216" t="s">
        <v>7</v>
      </c>
      <c r="C111" s="151" t="s">
        <v>8</v>
      </c>
      <c r="D111" s="216" t="s">
        <v>9</v>
      </c>
      <c r="E111" s="212"/>
      <c r="F111" s="216" t="s">
        <v>10</v>
      </c>
      <c r="G111" s="218" t="s">
        <v>8</v>
      </c>
      <c r="H111" s="216" t="s">
        <v>9</v>
      </c>
      <c r="I111" s="214"/>
      <c r="K111" s="12"/>
      <c r="L111" s="12"/>
    </row>
    <row r="112" spans="2:12" x14ac:dyDescent="0.3">
      <c r="B112" s="153">
        <v>1</v>
      </c>
      <c r="C112" s="222" t="s">
        <v>67</v>
      </c>
      <c r="D112" s="153" t="s">
        <v>203</v>
      </c>
      <c r="E112" s="211" t="str">
        <f t="shared" ref="E112:E117" si="12">C112</f>
        <v>Wash</v>
      </c>
      <c r="F112" s="153">
        <v>1</v>
      </c>
      <c r="G112" s="222" t="s">
        <v>66</v>
      </c>
      <c r="H112" s="153" t="s">
        <v>162</v>
      </c>
      <c r="I112" s="214" t="str">
        <f t="shared" si="8"/>
        <v>King</v>
      </c>
      <c r="K112" s="11"/>
      <c r="L112" s="11"/>
    </row>
    <row r="113" spans="2:12" x14ac:dyDescent="0.3">
      <c r="B113" s="153">
        <v>2</v>
      </c>
      <c r="C113" s="222" t="s">
        <v>6</v>
      </c>
      <c r="D113" s="153" t="s">
        <v>204</v>
      </c>
      <c r="E113" s="211" t="str">
        <f t="shared" si="12"/>
        <v>JJEF</v>
      </c>
      <c r="F113" s="153">
        <v>2</v>
      </c>
      <c r="G113" s="222" t="s">
        <v>6</v>
      </c>
      <c r="H113" s="153" t="s">
        <v>183</v>
      </c>
      <c r="I113" s="214" t="str">
        <f t="shared" si="8"/>
        <v>JJEF</v>
      </c>
      <c r="K113" s="11"/>
      <c r="L113" s="11"/>
    </row>
    <row r="114" spans="2:12" x14ac:dyDescent="0.3">
      <c r="B114" s="153">
        <v>3</v>
      </c>
      <c r="C114" s="222" t="s">
        <v>64</v>
      </c>
      <c r="D114" s="153" t="s">
        <v>129</v>
      </c>
      <c r="E114" s="211" t="str">
        <f t="shared" si="12"/>
        <v>CN</v>
      </c>
      <c r="F114" s="153">
        <v>3</v>
      </c>
      <c r="G114" s="222" t="s">
        <v>69</v>
      </c>
      <c r="H114" s="153" t="s">
        <v>121</v>
      </c>
      <c r="I114" s="214" t="str">
        <f t="shared" si="8"/>
        <v>TZ</v>
      </c>
      <c r="K114" s="11"/>
      <c r="L114" s="11"/>
    </row>
    <row r="115" spans="2:12" x14ac:dyDescent="0.3">
      <c r="B115" s="153">
        <v>4</v>
      </c>
      <c r="C115" s="222" t="s">
        <v>4</v>
      </c>
      <c r="D115" s="153" t="s">
        <v>152</v>
      </c>
      <c r="E115" s="211" t="str">
        <f t="shared" si="12"/>
        <v>High</v>
      </c>
      <c r="F115" s="153">
        <v>4</v>
      </c>
      <c r="G115" s="222" t="s">
        <v>65</v>
      </c>
      <c r="H115" s="153" t="s">
        <v>141</v>
      </c>
      <c r="I115" s="214" t="str">
        <f t="shared" si="8"/>
        <v>ER</v>
      </c>
      <c r="J115" s="223"/>
      <c r="K115" s="6"/>
      <c r="L115" s="11"/>
    </row>
    <row r="116" spans="2:12" x14ac:dyDescent="0.3">
      <c r="B116" s="153">
        <v>5</v>
      </c>
      <c r="C116" s="222" t="s">
        <v>33</v>
      </c>
      <c r="D116" s="153" t="s">
        <v>100</v>
      </c>
      <c r="E116" s="211" t="str">
        <f t="shared" si="12"/>
        <v>RCK</v>
      </c>
      <c r="F116" s="153">
        <v>5</v>
      </c>
      <c r="G116" s="222" t="s">
        <v>67</v>
      </c>
      <c r="H116" s="153" t="s">
        <v>210</v>
      </c>
      <c r="I116" s="214" t="str">
        <f t="shared" si="8"/>
        <v>Wash</v>
      </c>
      <c r="K116" s="11"/>
      <c r="L116" s="11"/>
    </row>
    <row r="117" spans="2:12" x14ac:dyDescent="0.3">
      <c r="B117" s="153">
        <v>6</v>
      </c>
      <c r="C117" s="222" t="s">
        <v>67</v>
      </c>
      <c r="D117" s="153" t="s">
        <v>110</v>
      </c>
      <c r="E117" s="211" t="str">
        <f t="shared" si="12"/>
        <v>Wash</v>
      </c>
      <c r="F117" s="153">
        <v>6</v>
      </c>
      <c r="G117" s="222" t="s">
        <v>4</v>
      </c>
      <c r="H117" s="153" t="s">
        <v>153</v>
      </c>
      <c r="I117" s="214" t="str">
        <f t="shared" si="8"/>
        <v>High</v>
      </c>
      <c r="K117" s="11"/>
      <c r="L117" s="11"/>
    </row>
    <row r="118" spans="2:12" x14ac:dyDescent="0.3">
      <c r="G118" s="222"/>
      <c r="I118" s="214"/>
      <c r="K118" s="11"/>
      <c r="L118" s="11"/>
    </row>
    <row r="119" spans="2:12" ht="15" x14ac:dyDescent="0.25">
      <c r="B119" s="271">
        <v>215</v>
      </c>
      <c r="C119" s="271"/>
      <c r="D119" s="271"/>
      <c r="E119" s="271"/>
      <c r="F119" s="271"/>
      <c r="G119" s="271"/>
      <c r="H119" s="271"/>
      <c r="I119" s="214"/>
      <c r="K119" s="11"/>
      <c r="L119" s="11"/>
    </row>
    <row r="120" spans="2:12" x14ac:dyDescent="0.3">
      <c r="B120" s="216" t="s">
        <v>7</v>
      </c>
      <c r="C120" s="151" t="s">
        <v>8</v>
      </c>
      <c r="D120" s="216" t="s">
        <v>9</v>
      </c>
      <c r="E120" s="212"/>
      <c r="F120" s="216" t="s">
        <v>10</v>
      </c>
      <c r="G120" s="218" t="s">
        <v>8</v>
      </c>
      <c r="H120" s="216" t="s">
        <v>9</v>
      </c>
      <c r="I120" s="214"/>
      <c r="K120" s="12"/>
      <c r="L120" s="12"/>
    </row>
    <row r="121" spans="2:12" x14ac:dyDescent="0.3">
      <c r="B121" s="153">
        <v>1</v>
      </c>
      <c r="C121" s="222" t="s">
        <v>88</v>
      </c>
      <c r="D121" s="153" t="s">
        <v>206</v>
      </c>
      <c r="E121" s="211" t="str">
        <f>C121</f>
        <v>U</v>
      </c>
      <c r="F121" s="153">
        <v>1</v>
      </c>
      <c r="G121" s="222" t="s">
        <v>88</v>
      </c>
      <c r="H121" s="153" t="s">
        <v>213</v>
      </c>
      <c r="I121" s="214" t="str">
        <f t="shared" si="8"/>
        <v>U</v>
      </c>
      <c r="K121" s="11"/>
      <c r="L121" s="11"/>
    </row>
    <row r="122" spans="2:12" x14ac:dyDescent="0.3">
      <c r="B122" s="153">
        <v>2</v>
      </c>
      <c r="C122" s="222" t="s">
        <v>6</v>
      </c>
      <c r="D122" s="153" t="s">
        <v>184</v>
      </c>
      <c r="E122" s="211" t="str">
        <f t="shared" ref="E122:E126" si="13">C122</f>
        <v>JJEF</v>
      </c>
      <c r="F122" s="153">
        <v>2</v>
      </c>
      <c r="G122" s="222" t="s">
        <v>66</v>
      </c>
      <c r="H122" s="153" t="s">
        <v>163</v>
      </c>
      <c r="I122" s="214" t="str">
        <f t="shared" si="8"/>
        <v>King</v>
      </c>
      <c r="K122" s="11"/>
      <c r="L122" s="11"/>
    </row>
    <row r="123" spans="2:12" x14ac:dyDescent="0.3">
      <c r="B123" s="153">
        <v>3</v>
      </c>
      <c r="C123" s="222" t="s">
        <v>216</v>
      </c>
      <c r="D123" s="153" t="s">
        <v>205</v>
      </c>
      <c r="E123" s="211" t="str">
        <f t="shared" si="13"/>
        <v xml:space="preserve">High </v>
      </c>
      <c r="F123" s="153">
        <v>3</v>
      </c>
      <c r="G123" s="222" t="s">
        <v>67</v>
      </c>
      <c r="H123" s="153" t="s">
        <v>111</v>
      </c>
      <c r="I123" s="214" t="str">
        <f t="shared" si="8"/>
        <v>Wash</v>
      </c>
      <c r="J123" s="223"/>
      <c r="K123" s="6"/>
      <c r="L123" s="11"/>
    </row>
    <row r="124" spans="2:12" x14ac:dyDescent="0.3">
      <c r="B124" s="153">
        <v>4</v>
      </c>
      <c r="C124" s="222" t="s">
        <v>64</v>
      </c>
      <c r="D124" s="153" t="s">
        <v>130</v>
      </c>
      <c r="E124" s="211" t="str">
        <f t="shared" si="13"/>
        <v>CN</v>
      </c>
      <c r="F124" s="153">
        <v>4</v>
      </c>
      <c r="G124" s="222"/>
      <c r="H124" s="153" t="s">
        <v>101</v>
      </c>
      <c r="I124" s="214">
        <f t="shared" si="8"/>
        <v>0</v>
      </c>
      <c r="K124" s="11"/>
      <c r="L124" s="11"/>
    </row>
    <row r="125" spans="2:12" x14ac:dyDescent="0.3">
      <c r="B125" s="153">
        <v>5</v>
      </c>
      <c r="C125" s="222"/>
      <c r="D125" s="153" t="s">
        <v>101</v>
      </c>
      <c r="E125" s="211">
        <f t="shared" si="13"/>
        <v>0</v>
      </c>
      <c r="F125" s="153">
        <v>5</v>
      </c>
      <c r="G125" s="222"/>
      <c r="H125" s="153" t="s">
        <v>101</v>
      </c>
      <c r="I125" s="214">
        <f t="shared" si="8"/>
        <v>0</v>
      </c>
      <c r="K125" s="11"/>
      <c r="L125" s="11"/>
    </row>
    <row r="126" spans="2:12" x14ac:dyDescent="0.3">
      <c r="B126" s="153">
        <v>6</v>
      </c>
      <c r="C126" s="222"/>
      <c r="D126" s="153" t="s">
        <v>101</v>
      </c>
      <c r="E126" s="211">
        <f t="shared" si="13"/>
        <v>0</v>
      </c>
      <c r="F126" s="153">
        <v>6</v>
      </c>
      <c r="G126" s="222"/>
      <c r="H126" s="153" t="s">
        <v>101</v>
      </c>
      <c r="I126" s="214"/>
      <c r="K126" s="11"/>
      <c r="L126" s="11"/>
    </row>
    <row r="127" spans="2:12" x14ac:dyDescent="0.3">
      <c r="C127" s="222"/>
      <c r="I127" s="214"/>
      <c r="K127" s="11"/>
      <c r="L127" s="11"/>
    </row>
    <row r="128" spans="2:12" ht="15" x14ac:dyDescent="0.25">
      <c r="B128" s="271">
        <v>285</v>
      </c>
      <c r="C128" s="271"/>
      <c r="D128" s="271"/>
      <c r="E128" s="271"/>
      <c r="F128" s="271"/>
      <c r="G128" s="271"/>
      <c r="H128" s="271"/>
      <c r="I128" s="214"/>
      <c r="K128" s="11"/>
      <c r="L128" s="11"/>
    </row>
    <row r="129" spans="2:13" x14ac:dyDescent="0.3">
      <c r="B129" s="216" t="s">
        <v>7</v>
      </c>
      <c r="C129" s="151" t="s">
        <v>8</v>
      </c>
      <c r="D129" s="216" t="s">
        <v>9</v>
      </c>
      <c r="E129" s="212"/>
      <c r="F129" s="216" t="s">
        <v>10</v>
      </c>
      <c r="G129" s="218" t="s">
        <v>8</v>
      </c>
      <c r="H129" s="216" t="s">
        <v>9</v>
      </c>
      <c r="I129" s="214"/>
      <c r="K129" s="12"/>
      <c r="L129" s="12"/>
    </row>
    <row r="130" spans="2:13" x14ac:dyDescent="0.3">
      <c r="B130" s="153">
        <v>1</v>
      </c>
      <c r="C130" s="222" t="s">
        <v>67</v>
      </c>
      <c r="D130" s="225" t="s">
        <v>112</v>
      </c>
      <c r="E130" s="211" t="str">
        <f>C130</f>
        <v>Wash</v>
      </c>
      <c r="F130" s="153">
        <v>1</v>
      </c>
      <c r="G130" s="222" t="s">
        <v>2</v>
      </c>
      <c r="H130" s="153" t="s">
        <v>171</v>
      </c>
      <c r="I130" s="214" t="str">
        <f t="shared" si="8"/>
        <v>NP</v>
      </c>
      <c r="K130" s="11"/>
      <c r="L130" s="11"/>
    </row>
    <row r="131" spans="2:13" x14ac:dyDescent="0.3">
      <c r="B131" s="153">
        <v>2</v>
      </c>
      <c r="C131" s="222" t="s">
        <v>4</v>
      </c>
      <c r="D131" s="153" t="s">
        <v>154</v>
      </c>
      <c r="E131" s="211" t="str">
        <f t="shared" ref="E131:E135" si="14">C131</f>
        <v>High</v>
      </c>
      <c r="F131" s="153">
        <v>2</v>
      </c>
      <c r="G131" s="222" t="s">
        <v>88</v>
      </c>
      <c r="H131" s="199" t="s">
        <v>207</v>
      </c>
      <c r="I131" s="214" t="str">
        <f t="shared" si="8"/>
        <v>U</v>
      </c>
      <c r="K131" s="9"/>
      <c r="L131" s="9"/>
    </row>
    <row r="132" spans="2:13" x14ac:dyDescent="0.3">
      <c r="B132" s="153">
        <v>3</v>
      </c>
      <c r="C132" s="222" t="s">
        <v>88</v>
      </c>
      <c r="D132" s="153" t="s">
        <v>136</v>
      </c>
      <c r="E132" s="211" t="str">
        <f t="shared" si="14"/>
        <v>U</v>
      </c>
      <c r="F132" s="153">
        <v>3</v>
      </c>
      <c r="G132" s="222" t="s">
        <v>65</v>
      </c>
      <c r="H132" s="153" t="s">
        <v>142</v>
      </c>
      <c r="I132" s="214" t="str">
        <f t="shared" si="8"/>
        <v>ER</v>
      </c>
      <c r="M132" s="7"/>
    </row>
    <row r="133" spans="2:13" x14ac:dyDescent="0.3">
      <c r="B133" s="153">
        <v>4</v>
      </c>
      <c r="C133" s="222" t="s">
        <v>33</v>
      </c>
      <c r="D133" s="153" t="s">
        <v>102</v>
      </c>
      <c r="E133" s="211" t="str">
        <f t="shared" si="14"/>
        <v>RCK</v>
      </c>
      <c r="F133" s="153">
        <v>4</v>
      </c>
      <c r="G133" s="222" t="s">
        <v>69</v>
      </c>
      <c r="H133" s="153" t="s">
        <v>122</v>
      </c>
      <c r="I133" s="214" t="str">
        <f t="shared" si="8"/>
        <v>TZ</v>
      </c>
      <c r="K133" s="9"/>
      <c r="L133" s="14"/>
    </row>
    <row r="134" spans="2:13" x14ac:dyDescent="0.3">
      <c r="B134" s="153">
        <v>5</v>
      </c>
      <c r="C134" s="222" t="s">
        <v>2</v>
      </c>
      <c r="D134" s="153" t="s">
        <v>172</v>
      </c>
      <c r="E134" s="211" t="str">
        <f t="shared" si="14"/>
        <v>NP</v>
      </c>
      <c r="F134" s="153">
        <v>5</v>
      </c>
      <c r="G134" s="222" t="s">
        <v>66</v>
      </c>
      <c r="H134" s="153" t="s">
        <v>164</v>
      </c>
      <c r="I134" s="214" t="str">
        <f t="shared" si="8"/>
        <v>King</v>
      </c>
      <c r="K134" s="11"/>
      <c r="L134" s="11"/>
    </row>
    <row r="135" spans="2:13" x14ac:dyDescent="0.3">
      <c r="B135" s="153">
        <v>6</v>
      </c>
      <c r="C135" s="222" t="s">
        <v>64</v>
      </c>
      <c r="D135" s="153" t="s">
        <v>131</v>
      </c>
      <c r="E135" s="211" t="str">
        <f t="shared" si="14"/>
        <v>CN</v>
      </c>
      <c r="F135" s="153">
        <v>6</v>
      </c>
      <c r="G135" s="222" t="s">
        <v>88</v>
      </c>
      <c r="H135" s="153" t="s">
        <v>214</v>
      </c>
      <c r="I135" s="214" t="str">
        <f t="shared" si="8"/>
        <v>U</v>
      </c>
      <c r="K135" s="11"/>
      <c r="L135" s="11"/>
    </row>
    <row r="136" spans="2:13" ht="19.5" thickBot="1" x14ac:dyDescent="0.35"/>
    <row r="137" spans="2:13" ht="23.25" customHeight="1" x14ac:dyDescent="0.3">
      <c r="C137" s="279" t="s">
        <v>30</v>
      </c>
      <c r="D137" s="280"/>
      <c r="E137" s="280"/>
      <c r="F137" s="280"/>
      <c r="G137" s="280"/>
      <c r="H137" s="281"/>
    </row>
    <row r="138" spans="2:13" ht="19.5" thickBot="1" x14ac:dyDescent="0.35">
      <c r="C138" s="282"/>
      <c r="D138" s="283"/>
      <c r="E138" s="283"/>
      <c r="F138" s="283"/>
      <c r="G138" s="283"/>
      <c r="H138" s="284"/>
    </row>
    <row r="139" spans="2:13" ht="16.5" customHeight="1" x14ac:dyDescent="0.3">
      <c r="C139" s="272" t="s">
        <v>11</v>
      </c>
      <c r="D139" s="273"/>
      <c r="E139" s="273"/>
      <c r="F139" s="273"/>
      <c r="G139" s="273"/>
      <c r="H139" s="274"/>
    </row>
    <row r="140" spans="2:13" ht="16.5" customHeight="1" x14ac:dyDescent="0.3">
      <c r="C140" s="152"/>
      <c r="E140" s="275" t="s">
        <v>12</v>
      </c>
      <c r="F140" s="275"/>
      <c r="H140" s="227"/>
    </row>
    <row r="141" spans="2:13" ht="16.5" customHeight="1" x14ac:dyDescent="0.3">
      <c r="C141" s="152"/>
      <c r="E141" s="275" t="s">
        <v>13</v>
      </c>
      <c r="F141" s="275"/>
      <c r="H141" s="227"/>
    </row>
    <row r="142" spans="2:13" ht="16.5" customHeight="1" x14ac:dyDescent="0.3">
      <c r="C142" s="152"/>
      <c r="E142" s="275" t="s">
        <v>14</v>
      </c>
      <c r="F142" s="275"/>
      <c r="H142" s="227"/>
    </row>
    <row r="143" spans="2:13" ht="16.5" customHeight="1" thickBot="1" x14ac:dyDescent="0.35">
      <c r="C143" s="154"/>
      <c r="D143" s="155"/>
      <c r="E143" s="213"/>
      <c r="F143" s="155"/>
      <c r="G143" s="219"/>
      <c r="H143" s="228"/>
    </row>
    <row r="144" spans="2:13" ht="16.5" customHeight="1" x14ac:dyDescent="0.3">
      <c r="C144" s="272" t="s">
        <v>15</v>
      </c>
      <c r="D144" s="273"/>
      <c r="E144" s="273"/>
      <c r="F144" s="273"/>
      <c r="G144" s="273"/>
      <c r="H144" s="274"/>
    </row>
    <row r="145" spans="3:8" ht="16.5" customHeight="1" x14ac:dyDescent="0.3">
      <c r="C145" s="152"/>
      <c r="E145" s="275" t="s">
        <v>29</v>
      </c>
      <c r="F145" s="275"/>
      <c r="H145" s="227"/>
    </row>
    <row r="146" spans="3:8" ht="16.5" customHeight="1" x14ac:dyDescent="0.3">
      <c r="C146" s="152"/>
      <c r="E146" s="275" t="s">
        <v>19</v>
      </c>
      <c r="F146" s="275"/>
      <c r="H146" s="227"/>
    </row>
    <row r="147" spans="3:8" ht="16.5" customHeight="1" x14ac:dyDescent="0.3">
      <c r="C147" s="152"/>
      <c r="E147" s="275" t="s">
        <v>31</v>
      </c>
      <c r="F147" s="275"/>
      <c r="H147" s="227"/>
    </row>
    <row r="148" spans="3:8" ht="16.5" customHeight="1" thickBot="1" x14ac:dyDescent="0.35">
      <c r="C148" s="154"/>
      <c r="D148" s="155"/>
      <c r="E148" s="213"/>
      <c r="F148" s="155"/>
      <c r="G148" s="219"/>
      <c r="H148" s="228"/>
    </row>
    <row r="149" spans="3:8" ht="16.5" customHeight="1" x14ac:dyDescent="0.3">
      <c r="C149" s="272" t="s">
        <v>16</v>
      </c>
      <c r="D149" s="273"/>
      <c r="E149" s="273"/>
      <c r="F149" s="273"/>
      <c r="G149" s="273"/>
      <c r="H149" s="274"/>
    </row>
    <row r="150" spans="3:8" ht="16.5" customHeight="1" x14ac:dyDescent="0.3">
      <c r="C150" s="152"/>
      <c r="E150" s="275" t="s">
        <v>21</v>
      </c>
      <c r="F150" s="275"/>
      <c r="H150" s="227"/>
    </row>
    <row r="151" spans="3:8" ht="16.5" customHeight="1" x14ac:dyDescent="0.3">
      <c r="C151" s="152"/>
      <c r="E151" s="275" t="s">
        <v>24</v>
      </c>
      <c r="F151" s="275"/>
      <c r="H151" s="227"/>
    </row>
    <row r="152" spans="3:8" ht="16.5" customHeight="1" x14ac:dyDescent="0.3">
      <c r="C152" s="152"/>
      <c r="E152" s="275" t="s">
        <v>28</v>
      </c>
      <c r="F152" s="275"/>
      <c r="H152" s="227"/>
    </row>
    <row r="153" spans="3:8" ht="16.5" customHeight="1" thickBot="1" x14ac:dyDescent="0.35">
      <c r="C153" s="154"/>
      <c r="D153" s="155"/>
      <c r="E153" s="213"/>
      <c r="F153" s="155"/>
      <c r="G153" s="219"/>
      <c r="H153" s="228"/>
    </row>
    <row r="154" spans="3:8" ht="16.5" customHeight="1" x14ac:dyDescent="0.3">
      <c r="C154" s="272" t="s">
        <v>17</v>
      </c>
      <c r="D154" s="273"/>
      <c r="E154" s="273"/>
      <c r="F154" s="273"/>
      <c r="G154" s="273"/>
      <c r="H154" s="274"/>
    </row>
    <row r="155" spans="3:8" ht="16.5" customHeight="1" x14ac:dyDescent="0.3">
      <c r="C155" s="152"/>
      <c r="E155" s="275" t="s">
        <v>23</v>
      </c>
      <c r="F155" s="275"/>
      <c r="H155" s="227"/>
    </row>
    <row r="156" spans="3:8" ht="16.5" customHeight="1" x14ac:dyDescent="0.3">
      <c r="C156" s="152"/>
      <c r="E156" s="275" t="s">
        <v>25</v>
      </c>
      <c r="F156" s="275"/>
      <c r="H156" s="227"/>
    </row>
    <row r="157" spans="3:8" ht="16.5" customHeight="1" x14ac:dyDescent="0.3">
      <c r="C157" s="152"/>
      <c r="E157" s="275" t="s">
        <v>27</v>
      </c>
      <c r="F157" s="275"/>
      <c r="H157" s="227"/>
    </row>
    <row r="158" spans="3:8" ht="16.5" customHeight="1" thickBot="1" x14ac:dyDescent="0.35">
      <c r="C158" s="154"/>
      <c r="D158" s="155"/>
      <c r="E158" s="213"/>
      <c r="F158" s="155"/>
      <c r="G158" s="219"/>
      <c r="H158" s="228"/>
    </row>
    <row r="159" spans="3:8" ht="16.5" customHeight="1" x14ac:dyDescent="0.3">
      <c r="C159" s="272" t="s">
        <v>18</v>
      </c>
      <c r="D159" s="273"/>
      <c r="E159" s="273"/>
      <c r="F159" s="273"/>
      <c r="G159" s="273"/>
      <c r="H159" s="274"/>
    </row>
    <row r="160" spans="3:8" ht="16.5" customHeight="1" x14ac:dyDescent="0.3">
      <c r="C160" s="152"/>
      <c r="E160" s="275" t="s">
        <v>20</v>
      </c>
      <c r="F160" s="275"/>
      <c r="H160" s="227"/>
    </row>
    <row r="161" spans="3:8" ht="16.5" customHeight="1" x14ac:dyDescent="0.3">
      <c r="C161" s="152"/>
      <c r="E161" s="275" t="s">
        <v>26</v>
      </c>
      <c r="F161" s="275"/>
      <c r="H161" s="227"/>
    </row>
    <row r="162" spans="3:8" ht="16.5" customHeight="1" thickBot="1" x14ac:dyDescent="0.35">
      <c r="C162" s="154"/>
      <c r="D162" s="155"/>
      <c r="E162" s="277" t="s">
        <v>22</v>
      </c>
      <c r="F162" s="277"/>
      <c r="G162" s="219"/>
      <c r="H162" s="228"/>
    </row>
    <row r="163" spans="3:8" ht="16.5" customHeight="1" x14ac:dyDescent="0.3">
      <c r="C163" s="153"/>
      <c r="D163" s="226"/>
      <c r="E163" s="220"/>
      <c r="F163" s="276"/>
      <c r="G163" s="276"/>
      <c r="H163" s="226"/>
    </row>
  </sheetData>
  <sortState xmlns:xlrd2="http://schemas.microsoft.com/office/spreadsheetml/2017/richdata2" ref="G6:H10">
    <sortCondition ref="G6:G10"/>
  </sortState>
  <mergeCells count="36">
    <mergeCell ref="B4:I5"/>
    <mergeCell ref="C159:H159"/>
    <mergeCell ref="C144:H144"/>
    <mergeCell ref="C149:H149"/>
    <mergeCell ref="B80:H80"/>
    <mergeCell ref="B89:H89"/>
    <mergeCell ref="C137:H138"/>
    <mergeCell ref="E140:F140"/>
    <mergeCell ref="E141:F141"/>
    <mergeCell ref="E142:F142"/>
    <mergeCell ref="E147:F147"/>
    <mergeCell ref="E146:F146"/>
    <mergeCell ref="E155:F155"/>
    <mergeCell ref="E152:F152"/>
    <mergeCell ref="E151:F151"/>
    <mergeCell ref="E156:F156"/>
    <mergeCell ref="F163:G163"/>
    <mergeCell ref="E162:F162"/>
    <mergeCell ref="E161:F161"/>
    <mergeCell ref="E160:F160"/>
    <mergeCell ref="E157:F157"/>
    <mergeCell ref="B14:H14"/>
    <mergeCell ref="B23:H23"/>
    <mergeCell ref="B32:H32"/>
    <mergeCell ref="B41:H41"/>
    <mergeCell ref="C154:H154"/>
    <mergeCell ref="B71:H71"/>
    <mergeCell ref="B53:H53"/>
    <mergeCell ref="B62:H62"/>
    <mergeCell ref="B101:H101"/>
    <mergeCell ref="B110:H110"/>
    <mergeCell ref="C139:H139"/>
    <mergeCell ref="B128:H128"/>
    <mergeCell ref="B119:H119"/>
    <mergeCell ref="E150:F150"/>
    <mergeCell ref="E145:F145"/>
  </mergeCells>
  <phoneticPr fontId="2" type="noConversion"/>
  <pageMargins left="0.75" right="0.75" top="1" bottom="1" header="0.5" footer="0.5"/>
  <pageSetup scale="71" orientation="portrait" horizontalDpi="4294967294" r:id="rId1"/>
  <headerFooter alignWithMargins="0">
    <oddHeader xml:space="preserve">&amp;CRound 1: 1v2, 3v4, 5v6 &amp;"Arial,Bold"Round 2: 4v5&amp;"Arial,Regular", &amp;"Arial,Bold"1v3, 2v6 &amp;"Arial,Regular"Round 3: 4v6, 1v5, 2v3  &amp;"Arial,Bold"Round 4: 3v5, 2v4, 1v6&amp;"Arial,Regular"  Round 5: 2v5, 3v6, 1v4
</oddHeader>
  </headerFooter>
  <rowBreaks count="2" manualBreakCount="2">
    <brk id="60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2"/>
  <sheetViews>
    <sheetView tabSelected="1" topLeftCell="A22" zoomScale="70" zoomScaleNormal="70" zoomScaleSheetLayoutView="7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34" style="40" customWidth="1"/>
    <col min="3" max="3" width="12.28515625" style="46" customWidth="1"/>
    <col min="4" max="4" width="13" style="112" customWidth="1"/>
    <col min="5" max="5" width="13" style="40" customWidth="1"/>
    <col min="6" max="6" width="13" style="112" customWidth="1"/>
    <col min="7" max="7" width="10.85546875" style="40" customWidth="1"/>
    <col min="8" max="8" width="5.7109375" style="40" customWidth="1"/>
    <col min="9" max="9" width="9.42578125" style="86" customWidth="1"/>
    <col min="10" max="10" width="40.7109375" style="16" customWidth="1"/>
    <col min="11" max="11" width="10.7109375" style="22" customWidth="1"/>
    <col min="12" max="12" width="13.140625" style="112" customWidth="1"/>
    <col min="13" max="13" width="13.140625" style="40" customWidth="1"/>
    <col min="14" max="14" width="13.140625" style="112" customWidth="1"/>
    <col min="15" max="15" width="10.85546875" style="40" customWidth="1"/>
    <col min="16" max="16" width="13.140625" customWidth="1"/>
  </cols>
  <sheetData>
    <row r="1" spans="1:16" ht="22.5" customHeight="1" x14ac:dyDescent="0.4">
      <c r="A1" s="245" t="s">
        <v>73</v>
      </c>
      <c r="B1" s="245"/>
      <c r="C1" s="245"/>
      <c r="D1" s="246"/>
      <c r="E1" s="245"/>
      <c r="F1" s="246"/>
      <c r="G1" s="245"/>
      <c r="H1" s="190"/>
      <c r="I1" s="245" t="s">
        <v>74</v>
      </c>
      <c r="J1" s="245"/>
      <c r="K1" s="245"/>
      <c r="L1" s="246"/>
      <c r="M1" s="245"/>
      <c r="N1" s="246"/>
      <c r="O1" s="245"/>
    </row>
    <row r="2" spans="1:16" ht="22.5" customHeight="1" x14ac:dyDescent="0.5">
      <c r="J2" s="40"/>
      <c r="K2" s="41"/>
    </row>
    <row r="3" spans="1:16" ht="30" customHeight="1" x14ac:dyDescent="0.25">
      <c r="A3" s="241" t="s">
        <v>52</v>
      </c>
      <c r="B3" s="42" t="str">
        <f>Pools!D25</f>
        <v>Antaunas Wirsyla</v>
      </c>
      <c r="C3" s="42" t="str">
        <f>Pools!E25</f>
        <v>RCK</v>
      </c>
      <c r="D3" s="110"/>
      <c r="E3" s="91"/>
      <c r="F3" s="110"/>
      <c r="G3" s="91"/>
      <c r="H3" s="91"/>
      <c r="I3" s="241" t="s">
        <v>11</v>
      </c>
      <c r="J3" s="42" t="str">
        <f>Pools!H25</f>
        <v>X</v>
      </c>
      <c r="K3" s="42">
        <f>Pools!I25</f>
        <v>0</v>
      </c>
      <c r="P3" s="28"/>
    </row>
    <row r="4" spans="1:16" ht="34.5" customHeight="1" x14ac:dyDescent="0.25">
      <c r="A4" s="241"/>
      <c r="C4" s="40"/>
      <c r="D4" s="243" t="str">
        <f>IF(D5=1,B3,IF(F5=1,B5," "))</f>
        <v>Tucker Vett</v>
      </c>
      <c r="E4" s="244"/>
      <c r="F4" s="244"/>
      <c r="G4" s="42" t="str">
        <f>IF(D5=1,C3,IF(F5=1,C5," "))</f>
        <v>High</v>
      </c>
      <c r="I4" s="241"/>
      <c r="J4" s="40"/>
      <c r="K4" s="40"/>
      <c r="L4" s="243" t="str">
        <f>IF(L5=1,J3,IF(N5=1,J5," "))</f>
        <v xml:space="preserve"> </v>
      </c>
      <c r="M4" s="244"/>
      <c r="N4" s="244"/>
      <c r="O4" s="42" t="str">
        <f>IF(L5=1,K3,IF(N5=1,K5," "))</f>
        <v xml:space="preserve"> </v>
      </c>
      <c r="P4" s="28"/>
    </row>
    <row r="5" spans="1:16" ht="34.5" customHeight="1" x14ac:dyDescent="0.25">
      <c r="A5" s="241"/>
      <c r="B5" s="42" t="str">
        <f>Pools!D26</f>
        <v>Tucker Vett</v>
      </c>
      <c r="C5" s="52" t="str">
        <f>Pools!E26</f>
        <v>High</v>
      </c>
      <c r="D5" s="111"/>
      <c r="E5" s="41" t="s">
        <v>221</v>
      </c>
      <c r="F5" s="111">
        <v>1</v>
      </c>
      <c r="G5" s="206">
        <v>2</v>
      </c>
      <c r="I5" s="241"/>
      <c r="J5" s="42" t="str">
        <f>Pools!H26</f>
        <v>X</v>
      </c>
      <c r="K5" s="52">
        <f>Pools!I26</f>
        <v>0</v>
      </c>
      <c r="L5" s="111"/>
      <c r="M5" s="41"/>
      <c r="N5" s="111"/>
      <c r="O5" s="206"/>
      <c r="P5" s="28"/>
    </row>
    <row r="6" spans="1:16" ht="34.5" customHeight="1" x14ac:dyDescent="0.25">
      <c r="A6" s="241"/>
      <c r="C6" s="40"/>
      <c r="I6" s="241"/>
      <c r="J6" s="40"/>
      <c r="K6" s="40"/>
      <c r="P6" s="28"/>
    </row>
    <row r="7" spans="1:16" ht="34.5" customHeight="1" x14ac:dyDescent="0.25">
      <c r="A7" s="241"/>
      <c r="B7" s="42" t="str">
        <f>Pools!D27</f>
        <v>Sam Rose</v>
      </c>
      <c r="C7" s="42" t="str">
        <f>Pools!E27</f>
        <v>CN</v>
      </c>
      <c r="E7" s="91"/>
      <c r="F7" s="110"/>
      <c r="G7" s="91"/>
      <c r="H7" s="91"/>
      <c r="I7" s="241"/>
      <c r="J7" s="42" t="str">
        <f>Pools!H27</f>
        <v>X</v>
      </c>
      <c r="K7" s="42">
        <f>Pools!I27</f>
        <v>0</v>
      </c>
      <c r="P7" s="28"/>
    </row>
    <row r="8" spans="1:16" ht="34.5" customHeight="1" x14ac:dyDescent="0.25">
      <c r="A8" s="241"/>
      <c r="C8" s="40"/>
      <c r="D8" s="243" t="str">
        <f>IF(D9=1,B7,IF(F9=1,B9," "))</f>
        <v>Owen Milmore</v>
      </c>
      <c r="E8" s="244"/>
      <c r="F8" s="244"/>
      <c r="G8" s="42" t="str">
        <f>IF(D9=1,C7,IF(F9=1,C9," "))</f>
        <v>Wash</v>
      </c>
      <c r="I8" s="241"/>
      <c r="J8" s="40"/>
      <c r="K8" s="40"/>
      <c r="L8" s="243" t="str">
        <f>IF(L9=1,J7,IF(N9=1,J9," "))</f>
        <v xml:space="preserve"> </v>
      </c>
      <c r="M8" s="244"/>
      <c r="N8" s="244"/>
      <c r="O8" s="42" t="str">
        <f>IF(L9=1,K7,IF(N9=1,K9," "))</f>
        <v xml:space="preserve"> </v>
      </c>
      <c r="P8" s="28"/>
    </row>
    <row r="9" spans="1:16" ht="34.5" customHeight="1" x14ac:dyDescent="0.25">
      <c r="A9" s="241"/>
      <c r="B9" s="42" t="str">
        <f>Pools!D28</f>
        <v>Owen Milmore</v>
      </c>
      <c r="C9" s="52" t="str">
        <f>Pools!E28</f>
        <v>Wash</v>
      </c>
      <c r="D9" s="111"/>
      <c r="E9" s="41" t="s">
        <v>223</v>
      </c>
      <c r="F9" s="111">
        <v>1</v>
      </c>
      <c r="G9" s="206">
        <v>0</v>
      </c>
      <c r="I9" s="241"/>
      <c r="J9" s="42" t="str">
        <f>Pools!H28</f>
        <v>X</v>
      </c>
      <c r="K9" s="52">
        <f>Pools!I28</f>
        <v>0</v>
      </c>
      <c r="L9" s="111"/>
      <c r="M9" s="41"/>
      <c r="N9" s="111"/>
      <c r="O9" s="206"/>
      <c r="P9" s="28"/>
    </row>
    <row r="10" spans="1:16" ht="34.5" customHeight="1" x14ac:dyDescent="0.25">
      <c r="A10" s="241"/>
      <c r="C10" s="40"/>
      <c r="I10" s="241"/>
      <c r="J10" s="40"/>
      <c r="K10" s="40"/>
      <c r="P10" s="28"/>
    </row>
    <row r="11" spans="1:16" ht="34.5" customHeight="1" x14ac:dyDescent="0.25">
      <c r="A11" s="241"/>
      <c r="B11" s="42" t="str">
        <f>Pools!D29</f>
        <v>Micah Brown</v>
      </c>
      <c r="C11" s="42" t="str">
        <f>Pools!E29</f>
        <v>King</v>
      </c>
      <c r="D11" s="110"/>
      <c r="E11" s="91"/>
      <c r="F11" s="113"/>
      <c r="G11" s="91"/>
      <c r="H11" s="91"/>
      <c r="I11" s="241"/>
      <c r="J11" s="42" t="str">
        <f>Pools!H29</f>
        <v>X</v>
      </c>
      <c r="K11" s="42">
        <f>Pools!I29</f>
        <v>0</v>
      </c>
      <c r="P11" s="28"/>
    </row>
    <row r="12" spans="1:16" ht="43.5" customHeight="1" x14ac:dyDescent="0.25">
      <c r="A12" s="241"/>
      <c r="C12" s="40"/>
      <c r="D12" s="243" t="str">
        <f>IF(D13=1,B11,IF(F13=1,B13," "))</f>
        <v>Lucas Glickman</v>
      </c>
      <c r="E12" s="244"/>
      <c r="F12" s="244"/>
      <c r="G12" s="42" t="str">
        <f>IF(D13=1,C11,IF(F13=1,C13," "))</f>
        <v>RCK</v>
      </c>
      <c r="I12" s="241"/>
      <c r="J12" s="40"/>
      <c r="K12" s="40"/>
      <c r="L12" s="243" t="str">
        <f>IF(L13=1,J11,IF(N13=1,J13," "))</f>
        <v xml:space="preserve"> </v>
      </c>
      <c r="M12" s="244"/>
      <c r="N12" s="244"/>
      <c r="O12" s="42" t="str">
        <f>IF(L13=1,K11,IF(N13=1,K13," "))</f>
        <v xml:space="preserve"> </v>
      </c>
      <c r="P12" s="28"/>
    </row>
    <row r="13" spans="1:16" ht="34.5" customHeight="1" x14ac:dyDescent="0.25">
      <c r="A13" s="241"/>
      <c r="B13" s="42" t="str">
        <f>Pools!D30</f>
        <v>Lucas Glickman</v>
      </c>
      <c r="C13" s="52" t="str">
        <f>Pools!E30</f>
        <v>RCK</v>
      </c>
      <c r="D13" s="111"/>
      <c r="E13" s="41" t="s">
        <v>222</v>
      </c>
      <c r="F13" s="111">
        <v>1</v>
      </c>
      <c r="G13" s="206">
        <v>2</v>
      </c>
      <c r="I13" s="241"/>
      <c r="J13" s="42" t="str">
        <f>Pools!H30</f>
        <v>X</v>
      </c>
      <c r="K13" s="52">
        <f>Pools!I30</f>
        <v>0</v>
      </c>
      <c r="L13" s="111"/>
      <c r="M13" s="41"/>
      <c r="N13" s="111"/>
      <c r="O13" s="206"/>
      <c r="P13" s="28"/>
    </row>
    <row r="14" spans="1:16" ht="34.5" customHeight="1" thickBot="1" x14ac:dyDescent="0.75">
      <c r="A14" s="105"/>
      <c r="B14" s="47"/>
      <c r="C14" s="47"/>
      <c r="D14" s="114"/>
      <c r="E14" s="92"/>
      <c r="F14" s="114"/>
      <c r="G14" s="92"/>
      <c r="H14" s="92"/>
      <c r="I14" s="105"/>
      <c r="J14" s="43"/>
      <c r="K14" s="43"/>
      <c r="L14" s="116"/>
      <c r="M14" s="44"/>
      <c r="N14" s="116"/>
      <c r="O14" s="44"/>
      <c r="P14" s="28"/>
    </row>
    <row r="15" spans="1:16" ht="34.5" customHeight="1" x14ac:dyDescent="0.25">
      <c r="A15" s="241" t="s">
        <v>15</v>
      </c>
      <c r="B15" s="42" t="str">
        <f>Pools!D28</f>
        <v>Owen Milmore</v>
      </c>
      <c r="C15" s="42" t="str">
        <f>Pools!E28</f>
        <v>Wash</v>
      </c>
      <c r="D15" s="110"/>
      <c r="E15" s="91"/>
      <c r="F15" s="110"/>
      <c r="G15" s="91"/>
      <c r="H15" s="91"/>
      <c r="I15" s="241" t="s">
        <v>15</v>
      </c>
      <c r="J15" s="42" t="str">
        <f>Pools!H28</f>
        <v>X</v>
      </c>
      <c r="K15" s="42">
        <f>Pools!I28</f>
        <v>0</v>
      </c>
      <c r="P15" s="28"/>
    </row>
    <row r="16" spans="1:16" ht="38.25" customHeight="1" x14ac:dyDescent="0.25">
      <c r="A16" s="241"/>
      <c r="C16" s="54"/>
      <c r="D16" s="243" t="str">
        <f>IF(D17=1,B15,IF(F17=1,B17," "))</f>
        <v>Owen Milmore</v>
      </c>
      <c r="E16" s="244"/>
      <c r="F16" s="244"/>
      <c r="G16" s="42" t="str">
        <f>IF(D17=1,C15,IF(F17=1,C17," "))</f>
        <v>Wash</v>
      </c>
      <c r="I16" s="241"/>
      <c r="J16" s="40"/>
      <c r="K16" s="40"/>
      <c r="L16" s="243" t="str">
        <f>IF(L17=1,J15,IF(N17=1,J17," "))</f>
        <v xml:space="preserve"> </v>
      </c>
      <c r="M16" s="244"/>
      <c r="N16" s="244"/>
      <c r="O16" s="42" t="str">
        <f>IF(L17=1,K15,IF(N17=1,K17," "))</f>
        <v xml:space="preserve"> </v>
      </c>
      <c r="P16" s="28"/>
    </row>
    <row r="17" spans="1:16" ht="34.5" customHeight="1" x14ac:dyDescent="0.25">
      <c r="A17" s="241"/>
      <c r="B17" s="42" t="str">
        <f>Pools!D29</f>
        <v>Micah Brown</v>
      </c>
      <c r="C17" s="52" t="str">
        <f>Pools!E29</f>
        <v>King</v>
      </c>
      <c r="D17" s="111">
        <v>1</v>
      </c>
      <c r="E17" s="41" t="s">
        <v>275</v>
      </c>
      <c r="F17" s="111"/>
      <c r="G17" s="206">
        <v>1.5</v>
      </c>
      <c r="I17" s="241"/>
      <c r="J17" s="42" t="str">
        <f>Pools!H29</f>
        <v>X</v>
      </c>
      <c r="K17" s="52">
        <f>Pools!I29</f>
        <v>0</v>
      </c>
      <c r="L17" s="111"/>
      <c r="M17" s="41"/>
      <c r="N17" s="111"/>
      <c r="O17" s="206"/>
      <c r="P17" s="28"/>
    </row>
    <row r="18" spans="1:16" ht="34.5" customHeight="1" x14ac:dyDescent="0.25">
      <c r="A18" s="241"/>
      <c r="C18" s="40"/>
      <c r="I18" s="241"/>
      <c r="J18" s="40"/>
      <c r="K18" s="40"/>
      <c r="P18" s="28"/>
    </row>
    <row r="19" spans="1:16" ht="34.5" customHeight="1" x14ac:dyDescent="0.25">
      <c r="A19" s="241"/>
      <c r="B19" s="42" t="str">
        <f>Pools!D25</f>
        <v>Antaunas Wirsyla</v>
      </c>
      <c r="C19" s="42" t="str">
        <f>Pools!E25</f>
        <v>RCK</v>
      </c>
      <c r="D19" s="110"/>
      <c r="E19" s="91"/>
      <c r="F19" s="110"/>
      <c r="G19" s="91"/>
      <c r="H19" s="91"/>
      <c r="I19" s="241"/>
      <c r="J19" s="42" t="str">
        <f>Pools!H25</f>
        <v>X</v>
      </c>
      <c r="K19" s="42">
        <f>Pools!I25</f>
        <v>0</v>
      </c>
      <c r="P19" s="28"/>
    </row>
    <row r="20" spans="1:16" ht="38.25" customHeight="1" x14ac:dyDescent="0.25">
      <c r="A20" s="241"/>
      <c r="C20" s="40"/>
      <c r="D20" s="243" t="str">
        <f>IF(D21=1,B19,IF(F21=1,B21," "))</f>
        <v>Sam Rose</v>
      </c>
      <c r="E20" s="244"/>
      <c r="F20" s="244"/>
      <c r="G20" s="42" t="str">
        <f>IF(D21=1,C19,IF(F21=1,C21," "))</f>
        <v>CN</v>
      </c>
      <c r="I20" s="241"/>
      <c r="J20" s="40"/>
      <c r="K20" s="40"/>
      <c r="L20" s="243" t="str">
        <f>IF(L21=1,J19,IF(N21=1,J21," "))</f>
        <v xml:space="preserve"> </v>
      </c>
      <c r="M20" s="244"/>
      <c r="N20" s="244"/>
      <c r="O20" s="42" t="str">
        <f>IF(L21=1,K19,IF(N21=1,K21," "))</f>
        <v xml:space="preserve"> </v>
      </c>
      <c r="P20" s="28"/>
    </row>
    <row r="21" spans="1:16" ht="34.5" customHeight="1" x14ac:dyDescent="0.25">
      <c r="A21" s="241"/>
      <c r="B21" s="42" t="str">
        <f>Pools!D27</f>
        <v>Sam Rose</v>
      </c>
      <c r="C21" s="52" t="str">
        <f>Pools!E27</f>
        <v>CN</v>
      </c>
      <c r="D21" s="111"/>
      <c r="E21" s="41" t="s">
        <v>277</v>
      </c>
      <c r="F21" s="111">
        <v>1</v>
      </c>
      <c r="G21" s="206">
        <v>2</v>
      </c>
      <c r="I21" s="241"/>
      <c r="J21" s="42" t="str">
        <f>Pools!H27</f>
        <v>X</v>
      </c>
      <c r="K21" s="52">
        <f>Pools!I27</f>
        <v>0</v>
      </c>
      <c r="L21" s="111"/>
      <c r="M21" s="41"/>
      <c r="N21" s="111"/>
      <c r="O21" s="206"/>
      <c r="P21" s="28"/>
    </row>
    <row r="22" spans="1:16" ht="30" customHeight="1" x14ac:dyDescent="0.25">
      <c r="A22" s="241"/>
      <c r="C22" s="40"/>
      <c r="I22" s="241"/>
      <c r="J22" s="40"/>
      <c r="K22" s="40"/>
      <c r="P22" s="28"/>
    </row>
    <row r="23" spans="1:16" ht="27.75" customHeight="1" x14ac:dyDescent="0.25">
      <c r="A23" s="241"/>
      <c r="B23" s="42" t="str">
        <f>Pools!D26</f>
        <v>Tucker Vett</v>
      </c>
      <c r="C23" s="42" t="str">
        <f>Pools!E26</f>
        <v>High</v>
      </c>
      <c r="D23" s="110"/>
      <c r="E23" s="91"/>
      <c r="F23" s="110"/>
      <c r="G23" s="91"/>
      <c r="H23" s="91"/>
      <c r="I23" s="241"/>
      <c r="J23" s="42" t="str">
        <f>Pools!H26</f>
        <v>X</v>
      </c>
      <c r="K23" s="42">
        <f>Pools!I26</f>
        <v>0</v>
      </c>
      <c r="P23" s="28"/>
    </row>
    <row r="24" spans="1:16" ht="41.25" customHeight="1" x14ac:dyDescent="0.25">
      <c r="A24" s="241"/>
      <c r="C24" s="54"/>
      <c r="D24" s="243" t="str">
        <f>IF(D25=1,B23,IF(F25=1,B25," "))</f>
        <v>Lucas Glickman</v>
      </c>
      <c r="E24" s="244"/>
      <c r="F24" s="244"/>
      <c r="G24" s="42" t="str">
        <f>IF(D25=1,C23,IF(F25=1,C25," "))</f>
        <v>RCK</v>
      </c>
      <c r="I24" s="241"/>
      <c r="J24" s="40"/>
      <c r="K24" s="40"/>
      <c r="L24" s="243" t="str">
        <f>IF(L25=1,J23,IF(N25=1,J25," "))</f>
        <v xml:space="preserve"> </v>
      </c>
      <c r="M24" s="244"/>
      <c r="N24" s="244"/>
      <c r="O24" s="42" t="str">
        <f>IF(L25=1,K23,IF(N25=1,K25," "))</f>
        <v xml:space="preserve"> </v>
      </c>
      <c r="P24" s="28"/>
    </row>
    <row r="25" spans="1:16" ht="30" customHeight="1" x14ac:dyDescent="0.25">
      <c r="A25" s="241"/>
      <c r="B25" s="42" t="str">
        <f>Pools!D30</f>
        <v>Lucas Glickman</v>
      </c>
      <c r="C25" s="52" t="str">
        <f>Pools!E30</f>
        <v>RCK</v>
      </c>
      <c r="D25" s="111"/>
      <c r="E25" s="41" t="s">
        <v>276</v>
      </c>
      <c r="F25" s="111">
        <v>1</v>
      </c>
      <c r="G25" s="206">
        <v>2</v>
      </c>
      <c r="I25" s="241"/>
      <c r="J25" s="42" t="str">
        <f>Pools!H30</f>
        <v>X</v>
      </c>
      <c r="K25" s="52">
        <f>Pools!I30</f>
        <v>0</v>
      </c>
      <c r="L25" s="111"/>
      <c r="M25" s="41"/>
      <c r="N25" s="111"/>
      <c r="O25" s="206"/>
      <c r="P25" s="28"/>
    </row>
    <row r="26" spans="1:16" ht="19.5" customHeight="1" thickBot="1" x14ac:dyDescent="0.75">
      <c r="A26" s="105"/>
      <c r="B26" s="44"/>
      <c r="C26" s="44"/>
      <c r="D26" s="116"/>
      <c r="E26" s="44"/>
      <c r="F26" s="116"/>
      <c r="G26" s="44"/>
      <c r="H26" s="44"/>
      <c r="I26" s="105"/>
      <c r="J26" s="44"/>
      <c r="K26" s="44"/>
      <c r="L26" s="116"/>
      <c r="M26" s="44"/>
      <c r="N26" s="116"/>
      <c r="O26" s="44"/>
      <c r="P26" s="28"/>
    </row>
    <row r="27" spans="1:16" ht="27.75" customHeight="1" x14ac:dyDescent="0.25">
      <c r="A27" s="240" t="s">
        <v>16</v>
      </c>
      <c r="B27" s="42" t="str">
        <f>Pools!D28</f>
        <v>Owen Milmore</v>
      </c>
      <c r="C27" s="42" t="str">
        <f>Pools!E28</f>
        <v>Wash</v>
      </c>
      <c r="D27" s="110"/>
      <c r="E27" s="91"/>
      <c r="F27" s="110"/>
      <c r="G27" s="91"/>
      <c r="H27" s="91"/>
      <c r="I27" s="240" t="s">
        <v>16</v>
      </c>
      <c r="J27" s="42" t="str">
        <f>Pools!H28</f>
        <v>X</v>
      </c>
      <c r="K27" s="42">
        <f>Pools!I28</f>
        <v>0</v>
      </c>
      <c r="P27" s="28"/>
    </row>
    <row r="28" spans="1:16" ht="37.5" customHeight="1" x14ac:dyDescent="0.25">
      <c r="A28" s="241"/>
      <c r="C28" s="40"/>
      <c r="D28" s="243" t="str">
        <f>IF(D29=1,B27,IF(F29=1,B29," "))</f>
        <v>Owen Milmore</v>
      </c>
      <c r="E28" s="244"/>
      <c r="F28" s="244"/>
      <c r="G28" s="42" t="str">
        <f>IF(D29=1,C27,IF(F29=1,C29," "))</f>
        <v>Wash</v>
      </c>
      <c r="I28" s="241"/>
      <c r="J28" s="40"/>
      <c r="K28" s="40"/>
      <c r="L28" s="243" t="str">
        <f>IF(L29=1,J27,IF(N29=1,J29," "))</f>
        <v xml:space="preserve"> </v>
      </c>
      <c r="M28" s="244"/>
      <c r="N28" s="244"/>
      <c r="O28" s="42" t="str">
        <f>IF(L29=1,K27,IF(N29=1,K29," "))</f>
        <v xml:space="preserve"> </v>
      </c>
      <c r="P28" s="28"/>
    </row>
    <row r="29" spans="1:16" ht="30" customHeight="1" x14ac:dyDescent="0.25">
      <c r="A29" s="241"/>
      <c r="B29" s="42" t="str">
        <f>Pools!D30</f>
        <v>Lucas Glickman</v>
      </c>
      <c r="C29" s="52" t="str">
        <f>Pools!E30</f>
        <v>RCK</v>
      </c>
      <c r="D29" s="111">
        <v>1</v>
      </c>
      <c r="E29" s="41" t="s">
        <v>241</v>
      </c>
      <c r="F29" s="111"/>
      <c r="G29" s="206">
        <v>1.5</v>
      </c>
      <c r="I29" s="241"/>
      <c r="J29" s="42" t="str">
        <f>Pools!H30</f>
        <v>X</v>
      </c>
      <c r="K29" s="52">
        <f>Pools!I30</f>
        <v>0</v>
      </c>
      <c r="L29" s="111"/>
      <c r="M29" s="41"/>
      <c r="N29" s="111"/>
      <c r="O29" s="206"/>
      <c r="P29" s="28"/>
    </row>
    <row r="30" spans="1:16" ht="30" customHeight="1" x14ac:dyDescent="0.25">
      <c r="A30" s="241"/>
      <c r="C30" s="40"/>
      <c r="I30" s="241"/>
      <c r="J30" s="40"/>
      <c r="K30" s="40"/>
      <c r="P30" s="28"/>
    </row>
    <row r="31" spans="1:16" ht="27.75" customHeight="1" x14ac:dyDescent="0.25">
      <c r="A31" s="241"/>
      <c r="B31" s="42" t="str">
        <f>Pools!D25</f>
        <v>Antaunas Wirsyla</v>
      </c>
      <c r="C31" s="42" t="str">
        <f>Pools!E25</f>
        <v>RCK</v>
      </c>
      <c r="D31" s="110"/>
      <c r="E31" s="91"/>
      <c r="F31" s="110"/>
      <c r="G31" s="91"/>
      <c r="H31" s="91"/>
      <c r="I31" s="241"/>
      <c r="J31" s="42" t="str">
        <f>Pools!H25</f>
        <v>X</v>
      </c>
      <c r="K31" s="42">
        <f>Pools!I25</f>
        <v>0</v>
      </c>
      <c r="P31" s="28"/>
    </row>
    <row r="32" spans="1:16" ht="30" customHeight="1" x14ac:dyDescent="0.25">
      <c r="A32" s="241"/>
      <c r="C32" s="40"/>
      <c r="D32" s="243" t="str">
        <f>IF(D33=1,B31,IF(F33=1,B33," "))</f>
        <v>Micah Brown</v>
      </c>
      <c r="E32" s="244"/>
      <c r="F32" s="244"/>
      <c r="G32" s="42" t="str">
        <f>IF(D33=1,C31,IF(F33=1,C33," "))</f>
        <v>King</v>
      </c>
      <c r="I32" s="241"/>
      <c r="J32" s="40"/>
      <c r="K32" s="40"/>
      <c r="L32" s="243" t="str">
        <f>IF(L33=1,J31,IF(N33=1,J33," "))</f>
        <v xml:space="preserve"> </v>
      </c>
      <c r="M32" s="244"/>
      <c r="N32" s="244"/>
      <c r="O32" s="42" t="str">
        <f>IF(L33=1,K31,IF(N33=1,K33," "))</f>
        <v xml:space="preserve"> </v>
      </c>
      <c r="P32" s="28"/>
    </row>
    <row r="33" spans="1:16" ht="30" customHeight="1" x14ac:dyDescent="0.25">
      <c r="A33" s="241"/>
      <c r="B33" s="42" t="str">
        <f>Pools!D29</f>
        <v>Micah Brown</v>
      </c>
      <c r="C33" s="52" t="str">
        <f>Pools!E29</f>
        <v>King</v>
      </c>
      <c r="D33" s="111"/>
      <c r="E33" s="41" t="s">
        <v>308</v>
      </c>
      <c r="F33" s="111">
        <v>1</v>
      </c>
      <c r="G33" s="206">
        <v>1</v>
      </c>
      <c r="I33" s="241"/>
      <c r="J33" s="42" t="str">
        <f>Pools!H29</f>
        <v>X</v>
      </c>
      <c r="K33" s="52">
        <f>Pools!I29</f>
        <v>0</v>
      </c>
      <c r="L33" s="111"/>
      <c r="M33" s="41"/>
      <c r="N33" s="111"/>
      <c r="O33" s="206"/>
      <c r="P33" s="28"/>
    </row>
    <row r="34" spans="1:16" ht="30" customHeight="1" x14ac:dyDescent="0.25">
      <c r="A34" s="241"/>
      <c r="C34" s="40"/>
      <c r="I34" s="241"/>
      <c r="J34" s="40"/>
      <c r="K34" s="40"/>
      <c r="P34" s="28"/>
    </row>
    <row r="35" spans="1:16" ht="27.75" customHeight="1" x14ac:dyDescent="0.25">
      <c r="A35" s="241"/>
      <c r="B35" s="42" t="str">
        <f>Pools!D26</f>
        <v>Tucker Vett</v>
      </c>
      <c r="C35" s="42" t="str">
        <f>Pools!E26</f>
        <v>High</v>
      </c>
      <c r="D35" s="110"/>
      <c r="E35" s="91"/>
      <c r="F35" s="110"/>
      <c r="G35" s="91"/>
      <c r="H35" s="91"/>
      <c r="I35" s="241"/>
      <c r="J35" s="42" t="str">
        <f>Pools!H26</f>
        <v>X</v>
      </c>
      <c r="K35" s="42">
        <f>Pools!I26</f>
        <v>0</v>
      </c>
      <c r="P35" s="28"/>
    </row>
    <row r="36" spans="1:16" ht="28.5" customHeight="1" x14ac:dyDescent="0.25">
      <c r="A36" s="241"/>
      <c r="C36" s="40"/>
      <c r="D36" s="243" t="str">
        <f>IF(D37=1,B35,IF(F37=1,B37," "))</f>
        <v>Tucker Vett</v>
      </c>
      <c r="E36" s="244"/>
      <c r="F36" s="244"/>
      <c r="G36" s="93" t="str">
        <f>IF(D37=1,C35,IF(F37=1,C37," "))</f>
        <v>High</v>
      </c>
      <c r="H36" s="191"/>
      <c r="I36" s="241"/>
      <c r="J36" s="40"/>
      <c r="K36" s="40"/>
      <c r="L36" s="243" t="str">
        <f>IF(L37=1,J35,IF(N37=1,J37," "))</f>
        <v xml:space="preserve"> </v>
      </c>
      <c r="M36" s="244"/>
      <c r="N36" s="244"/>
      <c r="O36" s="42" t="str">
        <f>IF(L37=1,K35,IF(N37=1,K37," "))</f>
        <v xml:space="preserve"> </v>
      </c>
      <c r="P36" s="28"/>
    </row>
    <row r="37" spans="1:16" ht="28.5" customHeight="1" x14ac:dyDescent="0.25">
      <c r="A37" s="241"/>
      <c r="B37" s="42" t="str">
        <f>Pools!D27</f>
        <v>Sam Rose</v>
      </c>
      <c r="C37" s="52" t="str">
        <f>Pools!E27</f>
        <v>CN</v>
      </c>
      <c r="D37" s="111">
        <v>1</v>
      </c>
      <c r="E37" s="41" t="s">
        <v>309</v>
      </c>
      <c r="F37" s="111"/>
      <c r="G37" s="206">
        <v>2</v>
      </c>
      <c r="I37" s="241"/>
      <c r="J37" s="42" t="str">
        <f>Pools!H27</f>
        <v>X</v>
      </c>
      <c r="K37" s="52">
        <f>Pools!I27</f>
        <v>0</v>
      </c>
      <c r="L37" s="111"/>
      <c r="M37" s="41"/>
      <c r="N37" s="111"/>
      <c r="O37" s="206"/>
      <c r="P37" s="28"/>
    </row>
    <row r="38" spans="1:16" ht="34.5" customHeight="1" thickBot="1" x14ac:dyDescent="0.3">
      <c r="A38" s="242"/>
      <c r="B38" s="44"/>
      <c r="C38" s="44"/>
      <c r="D38" s="116"/>
      <c r="E38" s="44"/>
      <c r="F38" s="116"/>
      <c r="G38" s="44"/>
      <c r="H38" s="44"/>
      <c r="I38" s="242"/>
      <c r="J38" s="44"/>
      <c r="K38" s="44"/>
      <c r="L38" s="116"/>
      <c r="M38" s="44"/>
      <c r="N38" s="116"/>
      <c r="O38" s="44"/>
      <c r="P38" s="28"/>
    </row>
    <row r="39" spans="1:16" ht="33" customHeight="1" x14ac:dyDescent="0.25">
      <c r="A39" s="240" t="s">
        <v>17</v>
      </c>
      <c r="B39" s="42" t="str">
        <f>Pools!D27</f>
        <v>Sam Rose</v>
      </c>
      <c r="C39" s="42" t="str">
        <f>Pools!E27</f>
        <v>CN</v>
      </c>
      <c r="D39" s="110"/>
      <c r="E39" s="91"/>
      <c r="F39" s="110"/>
      <c r="G39" s="91"/>
      <c r="H39" s="91"/>
      <c r="I39" s="240" t="s">
        <v>17</v>
      </c>
      <c r="J39" s="42" t="str">
        <f>Pools!H27</f>
        <v>X</v>
      </c>
      <c r="K39" s="42">
        <f>Pools!I27</f>
        <v>0</v>
      </c>
      <c r="P39" s="28"/>
    </row>
    <row r="40" spans="1:16" ht="25.5" customHeight="1" x14ac:dyDescent="0.25">
      <c r="A40" s="241"/>
      <c r="C40" s="53"/>
      <c r="D40" s="243" t="str">
        <f>IF(D41=1,B39,IF(F41=1,B41," "))</f>
        <v>Sam Rose</v>
      </c>
      <c r="E40" s="244"/>
      <c r="F40" s="244"/>
      <c r="G40" s="42" t="str">
        <f>IF(D41=1,C39,IF(F41=1,C41," "))</f>
        <v>CN</v>
      </c>
      <c r="I40" s="241"/>
      <c r="J40" s="40"/>
      <c r="K40" s="40"/>
      <c r="L40" s="243" t="str">
        <f>IF(L41=1,J39,IF(N41=1,J41," "))</f>
        <v xml:space="preserve"> </v>
      </c>
      <c r="M40" s="244"/>
      <c r="N40" s="244"/>
      <c r="O40" s="42" t="str">
        <f>IF(L41=1,K39,IF(N41=1,K41," "))</f>
        <v xml:space="preserve"> </v>
      </c>
      <c r="P40" s="28"/>
    </row>
    <row r="41" spans="1:16" ht="25.5" customHeight="1" x14ac:dyDescent="0.25">
      <c r="A41" s="241"/>
      <c r="B41" s="42" t="str">
        <f>Pools!D29</f>
        <v>Micah Brown</v>
      </c>
      <c r="C41" s="52" t="str">
        <f>Pools!E29</f>
        <v>King</v>
      </c>
      <c r="D41" s="111">
        <v>1</v>
      </c>
      <c r="E41" s="41" t="s">
        <v>286</v>
      </c>
      <c r="F41" s="111"/>
      <c r="G41" s="206">
        <v>2</v>
      </c>
      <c r="I41" s="241"/>
      <c r="J41" s="42" t="str">
        <f>Pools!H29</f>
        <v>X</v>
      </c>
      <c r="K41" s="52">
        <f>Pools!I29</f>
        <v>0</v>
      </c>
      <c r="L41" s="111"/>
      <c r="M41" s="41"/>
      <c r="N41" s="111"/>
      <c r="O41" s="206"/>
      <c r="P41" s="28"/>
    </row>
    <row r="42" spans="1:16" ht="25.5" customHeight="1" x14ac:dyDescent="0.25">
      <c r="A42" s="241"/>
      <c r="C42" s="40"/>
      <c r="I42" s="241"/>
      <c r="J42" s="40"/>
      <c r="K42" s="40"/>
      <c r="P42" s="28"/>
    </row>
    <row r="43" spans="1:16" ht="25.5" customHeight="1" x14ac:dyDescent="0.25">
      <c r="A43" s="241"/>
      <c r="B43" s="42" t="str">
        <f>Pools!D26</f>
        <v>Tucker Vett</v>
      </c>
      <c r="C43" s="42" t="str">
        <f>Pools!E26</f>
        <v>High</v>
      </c>
      <c r="D43" s="110"/>
      <c r="E43" s="91"/>
      <c r="F43" s="110"/>
      <c r="G43" s="91"/>
      <c r="H43" s="91"/>
      <c r="I43" s="241"/>
      <c r="J43" s="42" t="str">
        <f>Pools!H26</f>
        <v>X</v>
      </c>
      <c r="K43" s="42">
        <f>Pools!I26</f>
        <v>0</v>
      </c>
      <c r="P43" s="28"/>
    </row>
    <row r="44" spans="1:16" ht="25.5" customHeight="1" x14ac:dyDescent="0.25">
      <c r="A44" s="241"/>
      <c r="C44" s="53"/>
      <c r="D44" s="243" t="str">
        <f>IF(D45=1,B43,IF(F45=1,B45," "))</f>
        <v>Owen Milmore</v>
      </c>
      <c r="E44" s="244"/>
      <c r="F44" s="244"/>
      <c r="G44" s="42" t="str">
        <f>IF(D45=1,C43,IF(F45=1,C45," "))</f>
        <v>Wash</v>
      </c>
      <c r="I44" s="241"/>
      <c r="J44" s="40"/>
      <c r="K44" s="40"/>
      <c r="L44" s="243" t="str">
        <f>IF(L45=1,J43,IF(N45=1,J45," "))</f>
        <v xml:space="preserve"> </v>
      </c>
      <c r="M44" s="244"/>
      <c r="N44" s="244"/>
      <c r="O44" s="42" t="str">
        <f>IF(L45=1,K43,IF(N45=1,K45," "))</f>
        <v xml:space="preserve"> </v>
      </c>
      <c r="P44" s="28"/>
    </row>
    <row r="45" spans="1:16" ht="25.5" customHeight="1" x14ac:dyDescent="0.25">
      <c r="A45" s="241"/>
      <c r="B45" s="42" t="str">
        <f>Pools!D28</f>
        <v>Owen Milmore</v>
      </c>
      <c r="C45" s="52" t="str">
        <f>Pools!E28</f>
        <v>Wash</v>
      </c>
      <c r="D45" s="111"/>
      <c r="E45" s="41" t="s">
        <v>231</v>
      </c>
      <c r="F45" s="111">
        <v>1</v>
      </c>
      <c r="G45" s="206">
        <v>1</v>
      </c>
      <c r="I45" s="241"/>
      <c r="J45" s="42" t="str">
        <f>Pools!H28</f>
        <v>X</v>
      </c>
      <c r="K45" s="52">
        <f>Pools!I28</f>
        <v>0</v>
      </c>
      <c r="L45" s="111"/>
      <c r="M45" s="41"/>
      <c r="N45" s="111"/>
      <c r="O45" s="206"/>
      <c r="P45" s="28"/>
    </row>
    <row r="46" spans="1:16" ht="25.5" customHeight="1" x14ac:dyDescent="0.25">
      <c r="A46" s="241"/>
      <c r="C46" s="40"/>
      <c r="I46" s="241"/>
      <c r="J46" s="40"/>
      <c r="K46" s="40"/>
      <c r="P46" s="28"/>
    </row>
    <row r="47" spans="1:16" ht="25.5" customHeight="1" x14ac:dyDescent="0.25">
      <c r="A47" s="241"/>
      <c r="B47" s="42" t="str">
        <f>Pools!D25</f>
        <v>Antaunas Wirsyla</v>
      </c>
      <c r="C47" s="42" t="str">
        <f>Pools!E25</f>
        <v>RCK</v>
      </c>
      <c r="D47" s="110"/>
      <c r="E47" s="91"/>
      <c r="F47" s="110"/>
      <c r="G47" s="91"/>
      <c r="H47" s="91"/>
      <c r="I47" s="241"/>
      <c r="J47" s="42" t="str">
        <f>Pools!H25</f>
        <v>X</v>
      </c>
      <c r="K47" s="42">
        <f>Pools!I25</f>
        <v>0</v>
      </c>
      <c r="P47" s="28"/>
    </row>
    <row r="48" spans="1:16" ht="25.5" customHeight="1" x14ac:dyDescent="0.25">
      <c r="A48" s="241"/>
      <c r="C48" s="53"/>
      <c r="D48" s="243" t="str">
        <f>IF(D49=1,B47,IF(F49=1,B49," "))</f>
        <v>Lucas Glickman</v>
      </c>
      <c r="E48" s="244"/>
      <c r="F48" s="244"/>
      <c r="G48" s="42" t="str">
        <f>IF(D49=1,C47,IF(F49=1,C49," "))</f>
        <v>RCK</v>
      </c>
      <c r="I48" s="241"/>
      <c r="J48" s="40"/>
      <c r="K48" s="40"/>
      <c r="L48" s="243" t="str">
        <f>IF(L49=1,J47,IF(N49=1,J49," "))</f>
        <v xml:space="preserve"> </v>
      </c>
      <c r="M48" s="244"/>
      <c r="N48" s="244"/>
      <c r="O48" s="42" t="str">
        <f>IF(L49=1,K47,IF(N49=1,K49," "))</f>
        <v xml:space="preserve"> </v>
      </c>
      <c r="P48" s="28"/>
    </row>
    <row r="49" spans="1:16" ht="25.5" customHeight="1" x14ac:dyDescent="0.25">
      <c r="A49" s="241"/>
      <c r="B49" s="42" t="str">
        <f>Pools!D30</f>
        <v>Lucas Glickman</v>
      </c>
      <c r="C49" s="52" t="str">
        <f>Pools!E30</f>
        <v>RCK</v>
      </c>
      <c r="D49" s="111"/>
      <c r="E49" s="41" t="s">
        <v>330</v>
      </c>
      <c r="F49" s="111">
        <v>1</v>
      </c>
      <c r="G49" s="206">
        <v>2</v>
      </c>
      <c r="I49" s="241"/>
      <c r="J49" s="42" t="str">
        <f>Pools!H30</f>
        <v>X</v>
      </c>
      <c r="K49" s="52">
        <f>Pools!I30</f>
        <v>0</v>
      </c>
      <c r="L49" s="111"/>
      <c r="M49" s="41"/>
      <c r="N49" s="111"/>
      <c r="O49" s="206"/>
      <c r="P49" s="28"/>
    </row>
    <row r="50" spans="1:16" ht="38.25" customHeight="1" thickBot="1" x14ac:dyDescent="0.3">
      <c r="A50" s="242"/>
      <c r="B50" s="44"/>
      <c r="C50" s="44"/>
      <c r="D50" s="116"/>
      <c r="E50" s="44"/>
      <c r="F50" s="116"/>
      <c r="G50" s="44"/>
      <c r="H50" s="44"/>
      <c r="I50" s="242"/>
      <c r="J50" s="44"/>
      <c r="K50" s="44"/>
      <c r="L50" s="116"/>
      <c r="M50" s="44"/>
      <c r="N50" s="116"/>
      <c r="O50" s="44"/>
      <c r="P50" s="28"/>
    </row>
    <row r="51" spans="1:16" ht="27.75" customHeight="1" x14ac:dyDescent="0.25">
      <c r="A51" s="240" t="s">
        <v>18</v>
      </c>
      <c r="B51" s="42" t="str">
        <f>Pools!D26</f>
        <v>Tucker Vett</v>
      </c>
      <c r="C51" s="42" t="str">
        <f>Pools!E26</f>
        <v>High</v>
      </c>
      <c r="D51" s="110"/>
      <c r="E51" s="91"/>
      <c r="F51" s="110"/>
      <c r="G51" s="91"/>
      <c r="H51" s="91"/>
      <c r="I51" s="240" t="s">
        <v>18</v>
      </c>
      <c r="J51" s="42" t="str">
        <f>Pools!H26</f>
        <v>X</v>
      </c>
      <c r="K51" s="42">
        <f>Pools!I26</f>
        <v>0</v>
      </c>
      <c r="P51" s="28"/>
    </row>
    <row r="52" spans="1:16" ht="37.5" customHeight="1" x14ac:dyDescent="0.25">
      <c r="A52" s="241"/>
      <c r="C52" s="53"/>
      <c r="D52" s="243" t="str">
        <f>IF(D53=1,B51,IF(F53=1,B53," "))</f>
        <v>Tucker Vett</v>
      </c>
      <c r="E52" s="244"/>
      <c r="F52" s="244"/>
      <c r="G52" s="42" t="str">
        <f>IF(D53=1,C51,IF(F53=1,C53," "))</f>
        <v>High</v>
      </c>
      <c r="I52" s="241"/>
      <c r="J52" s="40"/>
      <c r="K52" s="40"/>
      <c r="L52" s="243" t="str">
        <f>IF(L53=1,J51,IF(N53=1,J53," "))</f>
        <v xml:space="preserve"> </v>
      </c>
      <c r="M52" s="244"/>
      <c r="N52" s="244"/>
      <c r="O52" s="42" t="str">
        <f>IF(L53=1,K51,IF(N53=1,K53," "))</f>
        <v xml:space="preserve"> </v>
      </c>
      <c r="P52" s="28"/>
    </row>
    <row r="53" spans="1:16" ht="30" customHeight="1" x14ac:dyDescent="0.25">
      <c r="A53" s="241"/>
      <c r="B53" s="42" t="str">
        <f>Pools!D29</f>
        <v>Micah Brown</v>
      </c>
      <c r="C53" s="52" t="str">
        <f>Pools!E29</f>
        <v>King</v>
      </c>
      <c r="D53" s="111">
        <v>1</v>
      </c>
      <c r="E53" s="41" t="s">
        <v>320</v>
      </c>
      <c r="F53" s="111"/>
      <c r="G53" s="206"/>
      <c r="I53" s="241"/>
      <c r="J53" s="42" t="str">
        <f>Pools!H29</f>
        <v>X</v>
      </c>
      <c r="K53" s="52">
        <f>Pools!I29</f>
        <v>0</v>
      </c>
      <c r="L53" s="111"/>
      <c r="M53" s="41"/>
      <c r="N53" s="111"/>
      <c r="O53" s="206"/>
      <c r="P53" s="28"/>
    </row>
    <row r="54" spans="1:16" ht="30" customHeight="1" x14ac:dyDescent="0.25">
      <c r="A54" s="241"/>
      <c r="C54" s="40"/>
      <c r="I54" s="241"/>
      <c r="J54" s="40"/>
      <c r="K54" s="40"/>
      <c r="P54" s="28"/>
    </row>
    <row r="55" spans="1:16" ht="27.75" customHeight="1" x14ac:dyDescent="0.25">
      <c r="A55" s="241"/>
      <c r="B55" s="42" t="str">
        <f>Pools!D27</f>
        <v>Sam Rose</v>
      </c>
      <c r="C55" s="42" t="str">
        <f>Pools!E27</f>
        <v>CN</v>
      </c>
      <c r="D55" s="110"/>
      <c r="E55" s="91"/>
      <c r="F55" s="110"/>
      <c r="G55" s="91"/>
      <c r="H55" s="91"/>
      <c r="I55" s="241"/>
      <c r="J55" s="42" t="str">
        <f>Pools!H27</f>
        <v>X</v>
      </c>
      <c r="K55" s="42">
        <f>Pools!I27</f>
        <v>0</v>
      </c>
      <c r="P55" s="28"/>
    </row>
    <row r="56" spans="1:16" ht="30" customHeight="1" x14ac:dyDescent="0.25">
      <c r="A56" s="241"/>
      <c r="C56" s="53"/>
      <c r="D56" s="243" t="str">
        <f>IF(D57=1,B55,IF(F57=1,B57," "))</f>
        <v>Lucas Glickman</v>
      </c>
      <c r="E56" s="244"/>
      <c r="F56" s="244"/>
      <c r="G56" s="42" t="str">
        <f>IF(D57=1,C55,IF(F57=1,C57," "))</f>
        <v>RCK</v>
      </c>
      <c r="I56" s="241"/>
      <c r="J56" s="40"/>
      <c r="K56" s="40"/>
      <c r="L56" s="243" t="str">
        <f>IF(L57=1,J55,IF(N57=1,J57," "))</f>
        <v xml:space="preserve"> </v>
      </c>
      <c r="M56" s="244"/>
      <c r="N56" s="244"/>
      <c r="O56" s="42" t="str">
        <f>IF(L57=1,K55,IF(N57=1,K57," "))</f>
        <v xml:space="preserve"> </v>
      </c>
      <c r="P56" s="28"/>
    </row>
    <row r="57" spans="1:16" ht="30" customHeight="1" x14ac:dyDescent="0.25">
      <c r="A57" s="241"/>
      <c r="B57" s="42" t="str">
        <f>Pools!D30</f>
        <v>Lucas Glickman</v>
      </c>
      <c r="C57" s="52" t="str">
        <f>Pools!E30</f>
        <v>RCK</v>
      </c>
      <c r="D57" s="111"/>
      <c r="E57" s="41" t="s">
        <v>296</v>
      </c>
      <c r="F57" s="111">
        <v>1</v>
      </c>
      <c r="G57" s="206">
        <v>2</v>
      </c>
      <c r="I57" s="241"/>
      <c r="J57" s="42" t="str">
        <f>Pools!H30</f>
        <v>X</v>
      </c>
      <c r="K57" s="52">
        <f>Pools!I30</f>
        <v>0</v>
      </c>
      <c r="L57" s="111"/>
      <c r="M57" s="41"/>
      <c r="N57" s="111"/>
      <c r="O57" s="206"/>
      <c r="P57" s="28"/>
    </row>
    <row r="58" spans="1:16" ht="30" customHeight="1" x14ac:dyDescent="0.25">
      <c r="A58" s="241"/>
      <c r="C58" s="40"/>
      <c r="I58" s="241"/>
      <c r="J58" s="40"/>
      <c r="K58" s="40"/>
      <c r="P58" s="28"/>
    </row>
    <row r="59" spans="1:16" ht="27.75" customHeight="1" x14ac:dyDescent="0.25">
      <c r="A59" s="241"/>
      <c r="B59" s="42" t="str">
        <f>Pools!D25</f>
        <v>Antaunas Wirsyla</v>
      </c>
      <c r="C59" s="42" t="str">
        <f>Pools!E25</f>
        <v>RCK</v>
      </c>
      <c r="D59" s="110"/>
      <c r="E59" s="91"/>
      <c r="F59" s="110"/>
      <c r="G59" s="91"/>
      <c r="H59" s="91"/>
      <c r="I59" s="241"/>
      <c r="J59" s="42" t="str">
        <f>Pools!H25</f>
        <v>X</v>
      </c>
      <c r="K59" s="42">
        <f>Pools!I25</f>
        <v>0</v>
      </c>
      <c r="P59" s="28"/>
    </row>
    <row r="60" spans="1:16" ht="35.25" customHeight="1" x14ac:dyDescent="0.25">
      <c r="A60" s="241"/>
      <c r="C60" s="53"/>
      <c r="D60" s="243" t="str">
        <f>IF(D61=1,B59,IF(F61=1,B61," "))</f>
        <v>Owen Milmore</v>
      </c>
      <c r="E60" s="244"/>
      <c r="F60" s="244"/>
      <c r="G60" s="42" t="str">
        <f>IF(D61=1,C59,IF(F61=1,C61," "))</f>
        <v>Wash</v>
      </c>
      <c r="I60" s="241"/>
      <c r="J60" s="40"/>
      <c r="K60" s="40"/>
      <c r="L60" s="243" t="str">
        <f>IF(L61=1,J59,IF(N61=1,J61," "))</f>
        <v xml:space="preserve"> </v>
      </c>
      <c r="M60" s="244"/>
      <c r="N60" s="244"/>
      <c r="O60" s="42" t="str">
        <f>IF(L61=1,K59,IF(N61=1,K61," "))</f>
        <v xml:space="preserve"> </v>
      </c>
      <c r="P60" s="28"/>
    </row>
    <row r="61" spans="1:16" ht="30" customHeight="1" x14ac:dyDescent="0.25">
      <c r="A61" s="241"/>
      <c r="B61" s="42" t="str">
        <f>Pools!D28</f>
        <v>Owen Milmore</v>
      </c>
      <c r="C61" s="52" t="str">
        <f>Pools!E28</f>
        <v>Wash</v>
      </c>
      <c r="D61" s="111"/>
      <c r="E61" s="41" t="s">
        <v>284</v>
      </c>
      <c r="F61" s="111">
        <v>1</v>
      </c>
      <c r="G61" s="206">
        <v>1.5</v>
      </c>
      <c r="I61" s="241"/>
      <c r="J61" s="42" t="str">
        <f>Pools!H28</f>
        <v>X</v>
      </c>
      <c r="K61" s="52">
        <f>Pools!I28</f>
        <v>0</v>
      </c>
      <c r="L61" s="111"/>
      <c r="M61" s="41"/>
      <c r="N61" s="111"/>
      <c r="O61" s="206"/>
      <c r="P61" s="28"/>
    </row>
    <row r="62" spans="1:16" ht="44.25" customHeight="1" thickBot="1" x14ac:dyDescent="0.3">
      <c r="A62" s="242"/>
      <c r="B62" s="44"/>
      <c r="C62" s="44"/>
      <c r="D62" s="116"/>
      <c r="E62" s="44"/>
      <c r="F62" s="116"/>
      <c r="G62" s="44"/>
      <c r="H62" s="44"/>
      <c r="I62" s="242"/>
      <c r="J62" s="44"/>
      <c r="K62" s="44"/>
      <c r="L62" s="116"/>
      <c r="M62" s="44"/>
      <c r="N62" s="116"/>
      <c r="O62" s="44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7" t="s">
        <v>49</v>
      </c>
      <c r="E63" s="45" t="s">
        <v>50</v>
      </c>
      <c r="F63" s="119" t="s">
        <v>51</v>
      </c>
      <c r="G63" s="45" t="s">
        <v>47</v>
      </c>
      <c r="H63" s="45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25">
      <c r="A64" s="167"/>
      <c r="B64" s="166" t="str">
        <f>Pools!D28</f>
        <v>Owen Milmore</v>
      </c>
      <c r="C64" s="166" t="str">
        <f>Pools!E28</f>
        <v>Wash</v>
      </c>
      <c r="D64" s="157">
        <f t="shared" ref="D64:D69" si="0">IF(B64=0," ",COUNTIF($D$4:$D$13,B64)+COUNTIF($D$16:$D$25,B64)+COUNTIF($D$28:$D$37,B64)+COUNTIF($D$40:$D$49,B64)+COUNTIF($D$52:$D$61,B64))</f>
        <v>5</v>
      </c>
      <c r="E64" s="158" t="s">
        <v>50</v>
      </c>
      <c r="F64" s="157">
        <f t="shared" ref="F64:F69" si="1">IF(B64=0," ",COUNTA($B$51:$B$61)-1-COUNTIF($B$51:$B$61,0)-D64)</f>
        <v>0</v>
      </c>
      <c r="G64" s="174">
        <v>1</v>
      </c>
      <c r="H64" s="167"/>
      <c r="I64" s="167">
        <v>1</v>
      </c>
      <c r="J64" s="166" t="str">
        <f>Pools!H25</f>
        <v>X</v>
      </c>
      <c r="K64" s="166">
        <f>Pools!I25</f>
        <v>0</v>
      </c>
      <c r="L64" s="166">
        <f t="shared" ref="L64:L69" si="2">IF(J64=0," ",COUNTIF($L$4:$L$13,J64)+COUNTIF($L$16:$L$25,J64)+COUNTIF($L$28:$L$37,J64)+COUNTIF($L$40:$L$49,J64)+COUNTIF($L$52:$L$61,J64))</f>
        <v>0</v>
      </c>
      <c r="M64" s="158" t="s">
        <v>50</v>
      </c>
      <c r="N64" s="166" t="str">
        <f t="shared" ref="N64" si="3">IF(K64=0," ",COUNTA($J$51:$J$61)-1-COUNTIF($J$51:$J$61,0)-L64)</f>
        <v xml:space="preserve"> </v>
      </c>
      <c r="O64" s="183"/>
    </row>
    <row r="65" spans="1:15" ht="35.25" customHeight="1" x14ac:dyDescent="0.25">
      <c r="A65" s="168"/>
      <c r="B65" s="40" t="str">
        <f>Pools!D30</f>
        <v>Lucas Glickman</v>
      </c>
      <c r="C65" s="40" t="str">
        <f>Pools!E30</f>
        <v>RCK</v>
      </c>
      <c r="D65" s="50">
        <f t="shared" si="0"/>
        <v>4</v>
      </c>
      <c r="E65" s="45" t="s">
        <v>50</v>
      </c>
      <c r="F65" s="50">
        <f t="shared" si="1"/>
        <v>1</v>
      </c>
      <c r="G65" s="175">
        <v>2</v>
      </c>
      <c r="H65" s="168"/>
      <c r="I65" s="168">
        <v>2</v>
      </c>
      <c r="J65" s="40" t="str">
        <f>Pools!H26</f>
        <v>X</v>
      </c>
      <c r="K65" s="40">
        <f>Pools!I26</f>
        <v>0</v>
      </c>
      <c r="L65" s="40">
        <f t="shared" si="2"/>
        <v>0</v>
      </c>
      <c r="M65" s="45" t="s">
        <v>50</v>
      </c>
      <c r="N65" s="40" t="str">
        <f>IF(K65=0," ",COUNTA($J$51:$J$61)-1-COUNTIF($J$51:$J$61,0)-L65)</f>
        <v xml:space="preserve"> </v>
      </c>
      <c r="O65" s="184"/>
    </row>
    <row r="66" spans="1:15" ht="35.25" customHeight="1" x14ac:dyDescent="0.25">
      <c r="A66" s="168"/>
      <c r="B66" s="40" t="str">
        <f>Pools!D26</f>
        <v>Tucker Vett</v>
      </c>
      <c r="C66" s="40" t="str">
        <f>Pools!E26</f>
        <v>High</v>
      </c>
      <c r="D66" s="50">
        <f t="shared" si="0"/>
        <v>3</v>
      </c>
      <c r="E66" s="45" t="s">
        <v>50</v>
      </c>
      <c r="F66" s="50">
        <f t="shared" si="1"/>
        <v>2</v>
      </c>
      <c r="G66" s="175">
        <v>3</v>
      </c>
      <c r="H66" s="168"/>
      <c r="I66" s="168">
        <v>3</v>
      </c>
      <c r="J66" s="40" t="str">
        <f>Pools!H27</f>
        <v>X</v>
      </c>
      <c r="K66" s="40">
        <f>Pools!I27</f>
        <v>0</v>
      </c>
      <c r="L66" s="40">
        <f t="shared" si="2"/>
        <v>0</v>
      </c>
      <c r="M66" s="45" t="s">
        <v>50</v>
      </c>
      <c r="N66" s="40" t="str">
        <f>IF(K66=0," ",COUNTA($J$51:$J$61)-1-COUNTIF($J$51:$J$61,0)-L66)</f>
        <v xml:space="preserve"> </v>
      </c>
      <c r="O66" s="184"/>
    </row>
    <row r="67" spans="1:15" ht="35.25" customHeight="1" x14ac:dyDescent="0.25">
      <c r="A67" s="168"/>
      <c r="B67" s="40" t="str">
        <f>Pools!D27</f>
        <v>Sam Rose</v>
      </c>
      <c r="C67" s="40" t="str">
        <f>Pools!E27</f>
        <v>CN</v>
      </c>
      <c r="D67" s="50">
        <f t="shared" si="0"/>
        <v>2</v>
      </c>
      <c r="E67" s="45" t="s">
        <v>50</v>
      </c>
      <c r="F67" s="50">
        <f t="shared" si="1"/>
        <v>3</v>
      </c>
      <c r="G67" s="175">
        <v>4</v>
      </c>
      <c r="H67" s="168"/>
      <c r="I67" s="168">
        <v>4</v>
      </c>
      <c r="J67" s="40" t="str">
        <f>Pools!H28</f>
        <v>X</v>
      </c>
      <c r="K67" s="40">
        <f>Pools!I28</f>
        <v>0</v>
      </c>
      <c r="L67" s="40">
        <f t="shared" si="2"/>
        <v>0</v>
      </c>
      <c r="M67" s="45" t="s">
        <v>50</v>
      </c>
      <c r="N67" s="40" t="str">
        <f>IF(K67=0," ",COUNTA($J$51:$J$61)-1-COUNTIF($J$51:$J$61,0)-L67)</f>
        <v xml:space="preserve"> </v>
      </c>
      <c r="O67" s="184"/>
    </row>
    <row r="68" spans="1:15" ht="35.25" customHeight="1" x14ac:dyDescent="0.25">
      <c r="A68" s="168"/>
      <c r="B68" s="40" t="str">
        <f>Pools!D29</f>
        <v>Micah Brown</v>
      </c>
      <c r="C68" s="40" t="str">
        <f>Pools!E29</f>
        <v>King</v>
      </c>
      <c r="D68" s="50">
        <f t="shared" si="0"/>
        <v>1</v>
      </c>
      <c r="E68" s="45" t="s">
        <v>50</v>
      </c>
      <c r="F68" s="50">
        <f t="shared" si="1"/>
        <v>4</v>
      </c>
      <c r="G68" s="175">
        <v>5</v>
      </c>
      <c r="H68" s="168"/>
      <c r="I68" s="168">
        <v>5</v>
      </c>
      <c r="J68" s="40" t="str">
        <f>Pools!H29</f>
        <v>X</v>
      </c>
      <c r="K68" s="40">
        <f>Pools!I29</f>
        <v>0</v>
      </c>
      <c r="L68" s="40">
        <f t="shared" si="2"/>
        <v>0</v>
      </c>
      <c r="M68" s="45" t="s">
        <v>50</v>
      </c>
      <c r="N68" s="40" t="str">
        <f>IF(K68=0," ",COUNTA($J$51:$J$61)-1-COUNTIF($J$51:$J$61,0)-L68)</f>
        <v xml:space="preserve"> </v>
      </c>
      <c r="O68" s="184"/>
    </row>
    <row r="69" spans="1:15" ht="35.25" customHeight="1" thickBot="1" x14ac:dyDescent="0.3">
      <c r="A69" s="169"/>
      <c r="B69" s="44" t="str">
        <f>Pools!D25</f>
        <v>Antaunas Wirsyla</v>
      </c>
      <c r="C69" s="44" t="str">
        <f>Pools!E25</f>
        <v>RCK</v>
      </c>
      <c r="D69" s="73">
        <f t="shared" si="0"/>
        <v>0</v>
      </c>
      <c r="E69" s="161" t="s">
        <v>50</v>
      </c>
      <c r="F69" s="73">
        <f t="shared" si="1"/>
        <v>5</v>
      </c>
      <c r="G69" s="176">
        <v>6</v>
      </c>
      <c r="H69" s="169"/>
      <c r="I69" s="169">
        <v>6</v>
      </c>
      <c r="J69" s="44" t="str">
        <f>Pools!H30</f>
        <v>X</v>
      </c>
      <c r="K69" s="44">
        <f>Pools!I30</f>
        <v>0</v>
      </c>
      <c r="L69" s="44">
        <f t="shared" si="2"/>
        <v>0</v>
      </c>
      <c r="M69" s="161" t="s">
        <v>50</v>
      </c>
      <c r="N69" s="44" t="str">
        <f>IF(K69=0," ",COUNTA($J$51:$J$61)-1-COUNTIF($J$51:$J$61,0)-L69)</f>
        <v xml:space="preserve"> </v>
      </c>
      <c r="O69" s="185"/>
    </row>
    <row r="70" spans="1:15" ht="35.25" customHeight="1" x14ac:dyDescent="0.5">
      <c r="D70" s="119" t="s">
        <v>50</v>
      </c>
      <c r="E70" s="50" t="str">
        <f>IF(B70=0," ",COUNTA($B$51:$B$61)-1-COUNTIF($B$51:$B$61,0)-C70)</f>
        <v xml:space="preserve"> </v>
      </c>
      <c r="J70" s="31"/>
      <c r="K70" s="30"/>
      <c r="L70" s="119" t="s">
        <v>50</v>
      </c>
      <c r="M70" s="40" t="str">
        <f>IF(J70=0," ",COUNTA($J$51:$J$61)-1-COUNTIF($J$51:$J$61,0)-K70)</f>
        <v xml:space="preserve"> </v>
      </c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B64:G69">
    <sortCondition ref="G64:G69"/>
  </sortState>
  <mergeCells count="42">
    <mergeCell ref="A1:G1"/>
    <mergeCell ref="A3:A13"/>
    <mergeCell ref="D4:F4"/>
    <mergeCell ref="D8:F8"/>
    <mergeCell ref="D12:F12"/>
    <mergeCell ref="D60:F60"/>
    <mergeCell ref="A51:A62"/>
    <mergeCell ref="A39:A50"/>
    <mergeCell ref="A15:A25"/>
    <mergeCell ref="D20:F20"/>
    <mergeCell ref="D16:F16"/>
    <mergeCell ref="D24:F24"/>
    <mergeCell ref="D28:F28"/>
    <mergeCell ref="D32:F32"/>
    <mergeCell ref="D36:F36"/>
    <mergeCell ref="A27:A38"/>
    <mergeCell ref="D40:F40"/>
    <mergeCell ref="D44:F44"/>
    <mergeCell ref="D48:F48"/>
    <mergeCell ref="D52:F52"/>
    <mergeCell ref="D56:F56"/>
    <mergeCell ref="I1:O1"/>
    <mergeCell ref="I3:I13"/>
    <mergeCell ref="L4:N4"/>
    <mergeCell ref="L8:N8"/>
    <mergeCell ref="L12:N12"/>
    <mergeCell ref="I39:I50"/>
    <mergeCell ref="I51:I62"/>
    <mergeCell ref="I15:I25"/>
    <mergeCell ref="L16:N16"/>
    <mergeCell ref="L20:N20"/>
    <mergeCell ref="L24:N24"/>
    <mergeCell ref="L28:N28"/>
    <mergeCell ref="L32:N32"/>
    <mergeCell ref="L36:N36"/>
    <mergeCell ref="I27:I38"/>
    <mergeCell ref="L40:N40"/>
    <mergeCell ref="L44:N44"/>
    <mergeCell ref="L48:N48"/>
    <mergeCell ref="L52:N52"/>
    <mergeCell ref="L60:N60"/>
    <mergeCell ref="L56:N56"/>
  </mergeCells>
  <phoneticPr fontId="2" type="noConversion"/>
  <pageMargins left="0.75" right="0.75" top="1" bottom="1" header="0.5" footer="0.5"/>
  <pageSetup scale="68" orientation="portrait" r:id="rId1"/>
  <headerFooter alignWithMargins="0"/>
  <rowBreaks count="2" manualBreakCount="2">
    <brk id="26" max="16383" man="1"/>
    <brk id="50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2"/>
  <sheetViews>
    <sheetView tabSelected="1" topLeftCell="A28" zoomScale="70" zoomScaleNormal="70" zoomScaleSheetLayoutView="8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34" style="40" customWidth="1"/>
    <col min="3" max="3" width="11.42578125" style="46" customWidth="1"/>
    <col min="4" max="4" width="13" style="112" customWidth="1"/>
    <col min="5" max="5" width="13" style="41" customWidth="1"/>
    <col min="6" max="6" width="13" style="112" customWidth="1"/>
    <col min="7" max="7" width="12.42578125" style="40" customWidth="1"/>
    <col min="8" max="8" width="5.7109375" style="40" customWidth="1"/>
    <col min="9" max="9" width="9.42578125" style="86" customWidth="1"/>
    <col min="10" max="10" width="43.7109375" style="40" customWidth="1"/>
    <col min="11" max="11" width="10.7109375" style="41" customWidth="1"/>
    <col min="12" max="12" width="12.28515625" style="128" customWidth="1"/>
    <col min="13" max="13" width="12.28515625" style="41" customWidth="1"/>
    <col min="14" max="14" width="12.28515625" style="128" customWidth="1"/>
    <col min="15" max="15" width="12.28515625" style="40" customWidth="1"/>
    <col min="16" max="16" width="13.140625" customWidth="1"/>
  </cols>
  <sheetData>
    <row r="1" spans="1:16" ht="22.5" customHeight="1" x14ac:dyDescent="0.4">
      <c r="A1" s="245" t="s">
        <v>75</v>
      </c>
      <c r="B1" s="245"/>
      <c r="C1" s="245"/>
      <c r="D1" s="246"/>
      <c r="E1" s="245"/>
      <c r="F1" s="246"/>
      <c r="G1" s="245"/>
      <c r="H1" s="190"/>
      <c r="I1" s="245" t="s">
        <v>76</v>
      </c>
      <c r="J1" s="245"/>
      <c r="K1" s="245"/>
      <c r="L1" s="246"/>
      <c r="M1" s="245"/>
      <c r="N1" s="246"/>
      <c r="O1" s="245"/>
    </row>
    <row r="2" spans="1:16" ht="22.5" customHeight="1" x14ac:dyDescent="0.5"/>
    <row r="3" spans="1:16" ht="30" customHeight="1" x14ac:dyDescent="0.25">
      <c r="A3" s="241" t="s">
        <v>52</v>
      </c>
      <c r="B3" s="42" t="str">
        <f>Pools!D34</f>
        <v>Christian Martino</v>
      </c>
      <c r="C3" s="42" t="str">
        <f>Pools!E34</f>
        <v>JJEF</v>
      </c>
      <c r="I3" s="241" t="s">
        <v>11</v>
      </c>
      <c r="J3" s="42" t="str">
        <f>Pools!H34</f>
        <v>Emma Mantali</v>
      </c>
      <c r="K3" s="42" t="str">
        <f>Pools!I34</f>
        <v>Wash</v>
      </c>
      <c r="P3" s="28"/>
    </row>
    <row r="4" spans="1:16" ht="34.5" customHeight="1" x14ac:dyDescent="0.25">
      <c r="A4" s="241"/>
      <c r="C4" s="40"/>
      <c r="D4" s="243" t="str">
        <f>IF(D5=1,B3,IF(F5=1,B5," "))</f>
        <v>Christian Martino</v>
      </c>
      <c r="E4" s="244"/>
      <c r="F4" s="244"/>
      <c r="G4" s="42" t="str">
        <f>IF(D5=1,C3,IF(F5=1,C5," "))</f>
        <v>JJEF</v>
      </c>
      <c r="I4" s="241"/>
      <c r="K4" s="40"/>
      <c r="L4" s="243" t="str">
        <f>IF(L5=1,J3,IF(N5=1,J5," "))</f>
        <v>Joshua Pierre-Paul</v>
      </c>
      <c r="M4" s="244"/>
      <c r="N4" s="244"/>
      <c r="O4" s="42" t="str">
        <f>IF(L5=1,K3,IF(N5=1,K5," "))</f>
        <v>U</v>
      </c>
      <c r="P4" s="28"/>
    </row>
    <row r="5" spans="1:16" ht="34.5" customHeight="1" x14ac:dyDescent="0.25">
      <c r="A5" s="241"/>
      <c r="B5" s="42" t="str">
        <f>Pools!D35</f>
        <v>Daniel Buchan</v>
      </c>
      <c r="C5" s="52" t="str">
        <f>Pools!E35</f>
        <v>TZ</v>
      </c>
      <c r="D5" s="111">
        <v>1</v>
      </c>
      <c r="E5" s="41" t="s">
        <v>224</v>
      </c>
      <c r="F5" s="111"/>
      <c r="G5" s="206">
        <v>2</v>
      </c>
      <c r="I5" s="241"/>
      <c r="J5" s="42" t="str">
        <f>Pools!H35</f>
        <v>Joshua Pierre-Paul</v>
      </c>
      <c r="K5" s="52" t="str">
        <f>Pools!I35</f>
        <v>U</v>
      </c>
      <c r="L5" s="111"/>
      <c r="M5" s="41" t="s">
        <v>226</v>
      </c>
      <c r="N5" s="111">
        <v>1</v>
      </c>
      <c r="O5" s="206">
        <v>2</v>
      </c>
      <c r="P5" s="28"/>
    </row>
    <row r="6" spans="1:16" ht="34.5" customHeight="1" x14ac:dyDescent="0.25">
      <c r="A6" s="241"/>
      <c r="C6" s="40"/>
      <c r="I6" s="241"/>
      <c r="K6" s="40"/>
      <c r="P6" s="28"/>
    </row>
    <row r="7" spans="1:16" ht="34.5" customHeight="1" x14ac:dyDescent="0.25">
      <c r="A7" s="241"/>
      <c r="B7" s="42" t="str">
        <f>Pools!D36</f>
        <v>Jayden Dastine</v>
      </c>
      <c r="C7" s="42" t="str">
        <f>Pools!E36</f>
        <v>ER</v>
      </c>
      <c r="I7" s="241"/>
      <c r="J7" s="42" t="str">
        <f>Pools!H36</f>
        <v>Aidan Francis</v>
      </c>
      <c r="K7" s="42" t="str">
        <f>Pools!I36</f>
        <v>RCK</v>
      </c>
      <c r="P7" s="28"/>
    </row>
    <row r="8" spans="1:16" ht="34.5" customHeight="1" x14ac:dyDescent="0.25">
      <c r="A8" s="241"/>
      <c r="C8" s="40"/>
      <c r="D8" s="243" t="str">
        <f>IF(D9=1,B7,IF(F9=1,B9," "))</f>
        <v>Angelo Battista</v>
      </c>
      <c r="E8" s="244"/>
      <c r="F8" s="244"/>
      <c r="G8" s="42" t="str">
        <f>IF(D9=1,C7,IF(F9=1,C9," "))</f>
        <v>RCK</v>
      </c>
      <c r="I8" s="241"/>
      <c r="K8" s="40"/>
      <c r="L8" s="243" t="str">
        <f>IF(L9=1,J7,IF(N9=1,J9," "))</f>
        <v>Gavin Lamond</v>
      </c>
      <c r="M8" s="244"/>
      <c r="N8" s="244"/>
      <c r="O8" s="42" t="str">
        <f>IF(L9=1,K7,IF(N9=1,K9," "))</f>
        <v>TZ</v>
      </c>
      <c r="P8" s="28"/>
    </row>
    <row r="9" spans="1:16" ht="34.5" customHeight="1" x14ac:dyDescent="0.25">
      <c r="A9" s="241"/>
      <c r="B9" s="42" t="str">
        <f>Pools!D37</f>
        <v>Angelo Battista</v>
      </c>
      <c r="C9" s="52" t="str">
        <f>Pools!E37</f>
        <v>RCK</v>
      </c>
      <c r="D9" s="111"/>
      <c r="E9" s="41" t="s">
        <v>227</v>
      </c>
      <c r="F9" s="111">
        <v>1</v>
      </c>
      <c r="G9" s="206">
        <v>2</v>
      </c>
      <c r="I9" s="241"/>
      <c r="J9" s="42" t="str">
        <f>Pools!H37</f>
        <v>Gavin Lamond</v>
      </c>
      <c r="K9" s="52" t="str">
        <f>Pools!I37</f>
        <v>TZ</v>
      </c>
      <c r="L9" s="111"/>
      <c r="M9" s="41" t="s">
        <v>225</v>
      </c>
      <c r="N9" s="111">
        <v>1</v>
      </c>
      <c r="O9" s="206">
        <v>2</v>
      </c>
      <c r="P9" s="28"/>
    </row>
    <row r="10" spans="1:16" ht="34.5" customHeight="1" x14ac:dyDescent="0.25">
      <c r="A10" s="241"/>
      <c r="C10" s="40"/>
      <c r="I10" s="241"/>
      <c r="K10" s="40"/>
      <c r="P10" s="28"/>
    </row>
    <row r="11" spans="1:16" ht="34.5" customHeight="1" x14ac:dyDescent="0.25">
      <c r="A11" s="241"/>
      <c r="B11" s="42" t="str">
        <f>Pools!D38</f>
        <v>Rob Holstine</v>
      </c>
      <c r="C11" s="42" t="str">
        <f>Pools!E38</f>
        <v>CN</v>
      </c>
      <c r="F11" s="111"/>
      <c r="I11" s="241"/>
      <c r="J11" s="42" t="str">
        <f>Pools!H38</f>
        <v>X</v>
      </c>
      <c r="K11" s="42">
        <f>Pools!I38</f>
        <v>0</v>
      </c>
      <c r="P11" s="28"/>
    </row>
    <row r="12" spans="1:16" ht="43.5" customHeight="1" x14ac:dyDescent="0.25">
      <c r="A12" s="241"/>
      <c r="C12" s="40"/>
      <c r="D12" s="243" t="s">
        <v>101</v>
      </c>
      <c r="E12" s="244"/>
      <c r="F12" s="244"/>
      <c r="G12" s="42" t="str">
        <f>IF(D13=1,C11,IF(F13=1,C13," "))</f>
        <v xml:space="preserve"> </v>
      </c>
      <c r="I12" s="241"/>
      <c r="K12" s="40"/>
      <c r="L12" s="243" t="s">
        <v>101</v>
      </c>
      <c r="M12" s="244"/>
      <c r="N12" s="244"/>
      <c r="O12" s="42" t="str">
        <f>IF(L13=1,K11,IF(N13=1,K13," "))</f>
        <v xml:space="preserve"> </v>
      </c>
      <c r="P12" s="28"/>
    </row>
    <row r="13" spans="1:16" ht="34.5" customHeight="1" x14ac:dyDescent="0.25">
      <c r="A13" s="241"/>
      <c r="B13" s="42" t="str">
        <f>Pools!D39</f>
        <v>X</v>
      </c>
      <c r="C13" s="52">
        <f>Pools!E39</f>
        <v>0</v>
      </c>
      <c r="D13" s="111"/>
      <c r="F13" s="111"/>
      <c r="G13" s="206"/>
      <c r="I13" s="241"/>
      <c r="J13" s="42" t="str">
        <f>Pools!H39</f>
        <v>X</v>
      </c>
      <c r="K13" s="52">
        <f>Pools!I39</f>
        <v>0</v>
      </c>
      <c r="L13" s="111"/>
      <c r="N13" s="111"/>
      <c r="O13" s="206"/>
      <c r="P13" s="28"/>
    </row>
    <row r="14" spans="1:16" ht="34.5" customHeight="1" thickBot="1" x14ac:dyDescent="0.75">
      <c r="A14" s="105"/>
      <c r="B14" s="47"/>
      <c r="C14" s="47"/>
      <c r="D14" s="127"/>
      <c r="E14" s="49"/>
      <c r="F14" s="116"/>
      <c r="G14" s="44"/>
      <c r="H14" s="44"/>
      <c r="I14" s="105"/>
      <c r="J14" s="47"/>
      <c r="K14" s="47"/>
      <c r="L14" s="150"/>
      <c r="M14" s="47"/>
      <c r="N14" s="150"/>
      <c r="O14" s="43"/>
      <c r="P14" s="28"/>
    </row>
    <row r="15" spans="1:16" ht="34.5" customHeight="1" x14ac:dyDescent="0.25">
      <c r="A15" s="241" t="s">
        <v>15</v>
      </c>
      <c r="B15" s="42" t="str">
        <f>Pools!D37</f>
        <v>Angelo Battista</v>
      </c>
      <c r="C15" s="42" t="str">
        <f>Pools!E37</f>
        <v>RCK</v>
      </c>
      <c r="I15" s="241" t="s">
        <v>15</v>
      </c>
      <c r="J15" s="42" t="str">
        <f>Pools!H37</f>
        <v>Gavin Lamond</v>
      </c>
      <c r="K15" s="42" t="str">
        <f>Pools!I37</f>
        <v>TZ</v>
      </c>
      <c r="P15" s="28"/>
    </row>
    <row r="16" spans="1:16" ht="38.25" customHeight="1" x14ac:dyDescent="0.25">
      <c r="A16" s="241"/>
      <c r="C16" s="40"/>
      <c r="D16" s="243" t="str">
        <f>IF(D17=1,B15,IF(F17=1,B17," "))</f>
        <v>Angelo Battista</v>
      </c>
      <c r="E16" s="244"/>
      <c r="F16" s="244"/>
      <c r="G16" s="42" t="str">
        <f>IF(D17=1,C15,IF(F17=1,C17," "))</f>
        <v>RCK</v>
      </c>
      <c r="I16" s="241"/>
      <c r="K16" s="40"/>
      <c r="L16" s="243" t="s">
        <v>101</v>
      </c>
      <c r="M16" s="244"/>
      <c r="N16" s="244"/>
      <c r="O16" s="42" t="str">
        <f>IF(L17=1,K15,IF(N17=1,K17," "))</f>
        <v xml:space="preserve"> </v>
      </c>
      <c r="P16" s="28"/>
    </row>
    <row r="17" spans="1:16" ht="34.5" customHeight="1" x14ac:dyDescent="0.25">
      <c r="A17" s="241"/>
      <c r="B17" s="42" t="str">
        <f>Pools!D38</f>
        <v>Rob Holstine</v>
      </c>
      <c r="C17" s="52" t="str">
        <f>Pools!E38</f>
        <v>CN</v>
      </c>
      <c r="D17" s="111">
        <v>1</v>
      </c>
      <c r="E17" s="41" t="s">
        <v>278</v>
      </c>
      <c r="F17" s="111"/>
      <c r="G17" s="206">
        <v>1</v>
      </c>
      <c r="I17" s="241"/>
      <c r="J17" s="42" t="str">
        <f>Pools!H38</f>
        <v>X</v>
      </c>
      <c r="K17" s="52">
        <f>Pools!I38</f>
        <v>0</v>
      </c>
      <c r="L17" s="111"/>
      <c r="N17" s="111"/>
      <c r="O17" s="206"/>
      <c r="P17" s="28"/>
    </row>
    <row r="18" spans="1:16" ht="34.5" customHeight="1" x14ac:dyDescent="0.25">
      <c r="A18" s="241"/>
      <c r="C18" s="40"/>
      <c r="I18" s="241"/>
      <c r="K18" s="40"/>
      <c r="P18" s="28"/>
    </row>
    <row r="19" spans="1:16" ht="34.5" customHeight="1" x14ac:dyDescent="0.25">
      <c r="A19" s="241"/>
      <c r="B19" s="42" t="str">
        <f>Pools!D34</f>
        <v>Christian Martino</v>
      </c>
      <c r="C19" s="42" t="str">
        <f>Pools!E34</f>
        <v>JJEF</v>
      </c>
      <c r="I19" s="241"/>
      <c r="J19" s="42" t="str">
        <f>Pools!H34</f>
        <v>Emma Mantali</v>
      </c>
      <c r="K19" s="42" t="str">
        <f>Pools!I34</f>
        <v>Wash</v>
      </c>
      <c r="P19" s="28"/>
    </row>
    <row r="20" spans="1:16" ht="38.25" customHeight="1" x14ac:dyDescent="0.25">
      <c r="A20" s="241"/>
      <c r="C20" s="40"/>
      <c r="D20" s="243" t="str">
        <f>IF(D21=1,B19,IF(F21=1,B21," "))</f>
        <v>Christian Martino</v>
      </c>
      <c r="E20" s="244"/>
      <c r="F20" s="244"/>
      <c r="G20" s="42" t="str">
        <f>IF(D21=1,C19,IF(F21=1,C21," "))</f>
        <v>JJEF</v>
      </c>
      <c r="I20" s="241"/>
      <c r="K20" s="40"/>
      <c r="L20" s="243" t="str">
        <f>IF(L21=1,J19,IF(N21=1,J21," "))</f>
        <v>Aidan Francis</v>
      </c>
      <c r="M20" s="244"/>
      <c r="N20" s="244"/>
      <c r="O20" s="42" t="str">
        <f>IF(L21=1,K19,IF(N21=1,K21," "))</f>
        <v>RCK</v>
      </c>
      <c r="P20" s="28"/>
    </row>
    <row r="21" spans="1:16" ht="34.5" customHeight="1" x14ac:dyDescent="0.25">
      <c r="A21" s="241"/>
      <c r="B21" s="42" t="str">
        <f>Pools!D36</f>
        <v>Jayden Dastine</v>
      </c>
      <c r="C21" s="52" t="str">
        <f>Pools!E36</f>
        <v>ER</v>
      </c>
      <c r="D21" s="111">
        <v>1</v>
      </c>
      <c r="E21" s="41" t="s">
        <v>279</v>
      </c>
      <c r="F21" s="111"/>
      <c r="G21" s="206">
        <v>1.5</v>
      </c>
      <c r="I21" s="241"/>
      <c r="J21" s="42" t="str">
        <f>Pools!H36</f>
        <v>Aidan Francis</v>
      </c>
      <c r="K21" s="52" t="str">
        <f>Pools!I36</f>
        <v>RCK</v>
      </c>
      <c r="L21" s="111"/>
      <c r="M21" s="41" t="s">
        <v>245</v>
      </c>
      <c r="N21" s="111">
        <v>1</v>
      </c>
      <c r="O21" s="206">
        <v>2</v>
      </c>
      <c r="P21" s="28"/>
    </row>
    <row r="22" spans="1:16" ht="30" customHeight="1" x14ac:dyDescent="0.25">
      <c r="A22" s="241"/>
      <c r="C22" s="40"/>
      <c r="I22" s="241"/>
      <c r="K22" s="40"/>
      <c r="P22" s="28"/>
    </row>
    <row r="23" spans="1:16" ht="27.75" customHeight="1" x14ac:dyDescent="0.25">
      <c r="A23" s="241"/>
      <c r="B23" s="42" t="str">
        <f>Pools!D35</f>
        <v>Daniel Buchan</v>
      </c>
      <c r="C23" s="42" t="str">
        <f>Pools!E35</f>
        <v>TZ</v>
      </c>
      <c r="I23" s="241"/>
      <c r="J23" s="42" t="str">
        <f>Pools!H35</f>
        <v>Joshua Pierre-Paul</v>
      </c>
      <c r="K23" s="42" t="str">
        <f>Pools!I35</f>
        <v>U</v>
      </c>
      <c r="P23" s="28"/>
    </row>
    <row r="24" spans="1:16" ht="41.25" customHeight="1" x14ac:dyDescent="0.25">
      <c r="A24" s="241"/>
      <c r="C24" s="40"/>
      <c r="D24" s="243" t="s">
        <v>101</v>
      </c>
      <c r="E24" s="244"/>
      <c r="F24" s="244"/>
      <c r="G24" s="90" t="str">
        <f>IF(D25=1,C23,IF(F25=1,C25," "))</f>
        <v xml:space="preserve"> </v>
      </c>
      <c r="H24" s="199"/>
      <c r="I24" s="241"/>
      <c r="K24" s="40"/>
      <c r="L24" s="243" t="s">
        <v>101</v>
      </c>
      <c r="M24" s="244"/>
      <c r="N24" s="244"/>
      <c r="O24" s="42" t="str">
        <f>IF(L25=1,K23,IF(N25=1,K25," "))</f>
        <v xml:space="preserve"> </v>
      </c>
      <c r="P24" s="28"/>
    </row>
    <row r="25" spans="1:16" ht="30" customHeight="1" x14ac:dyDescent="0.25">
      <c r="A25" s="241"/>
      <c r="B25" s="42" t="str">
        <f>Pools!D39</f>
        <v>X</v>
      </c>
      <c r="C25" s="52">
        <f>Pools!E39</f>
        <v>0</v>
      </c>
      <c r="D25" s="111"/>
      <c r="F25" s="111"/>
      <c r="G25" s="206"/>
      <c r="I25" s="241"/>
      <c r="J25" s="42" t="str">
        <f>Pools!H39</f>
        <v>X</v>
      </c>
      <c r="K25" s="52">
        <f>Pools!I39</f>
        <v>0</v>
      </c>
      <c r="L25" s="111"/>
      <c r="N25" s="111"/>
      <c r="O25" s="206"/>
      <c r="P25" s="28"/>
    </row>
    <row r="26" spans="1:16" ht="19.5" customHeight="1" thickBot="1" x14ac:dyDescent="0.75">
      <c r="A26" s="105"/>
      <c r="B26" s="44"/>
      <c r="C26" s="44"/>
      <c r="D26" s="116"/>
      <c r="E26" s="49"/>
      <c r="F26" s="116"/>
      <c r="G26" s="44"/>
      <c r="H26" s="44"/>
      <c r="I26" s="105"/>
      <c r="J26" s="44"/>
      <c r="K26" s="44"/>
      <c r="L26" s="127"/>
      <c r="M26" s="49"/>
      <c r="N26" s="127"/>
      <c r="O26" s="44"/>
      <c r="P26" s="28"/>
    </row>
    <row r="27" spans="1:16" ht="27.75" customHeight="1" x14ac:dyDescent="0.25">
      <c r="A27" s="240" t="s">
        <v>16</v>
      </c>
      <c r="B27" s="42" t="str">
        <f>Pools!D37</f>
        <v>Angelo Battista</v>
      </c>
      <c r="C27" s="42" t="str">
        <f>Pools!E37</f>
        <v>RCK</v>
      </c>
      <c r="I27" s="240" t="s">
        <v>16</v>
      </c>
      <c r="J27" s="42" t="str">
        <f>Pools!H37</f>
        <v>Gavin Lamond</v>
      </c>
      <c r="K27" s="42" t="str">
        <f>Pools!I37</f>
        <v>TZ</v>
      </c>
      <c r="P27" s="28"/>
    </row>
    <row r="28" spans="1:16" ht="37.5" customHeight="1" x14ac:dyDescent="0.25">
      <c r="A28" s="241"/>
      <c r="C28" s="40"/>
      <c r="D28" s="243" t="s">
        <v>101</v>
      </c>
      <c r="E28" s="244"/>
      <c r="F28" s="244"/>
      <c r="G28" s="42" t="str">
        <f>IF(D29=1,C27,IF(F29=1,C29," "))</f>
        <v xml:space="preserve"> </v>
      </c>
      <c r="I28" s="241"/>
      <c r="K28" s="40"/>
      <c r="L28" s="243" t="s">
        <v>101</v>
      </c>
      <c r="M28" s="244"/>
      <c r="N28" s="244"/>
      <c r="O28" s="42" t="str">
        <f>IF(L29=1,K27,IF(N29=1,K29," "))</f>
        <v xml:space="preserve"> </v>
      </c>
      <c r="P28" s="28"/>
    </row>
    <row r="29" spans="1:16" ht="30" customHeight="1" x14ac:dyDescent="0.25">
      <c r="A29" s="241"/>
      <c r="B29" s="42" t="str">
        <f>Pools!D39</f>
        <v>X</v>
      </c>
      <c r="C29" s="52">
        <f>Pools!E39</f>
        <v>0</v>
      </c>
      <c r="D29" s="111"/>
      <c r="F29" s="111"/>
      <c r="G29" s="206"/>
      <c r="I29" s="241"/>
      <c r="J29" s="42" t="str">
        <f>Pools!H39</f>
        <v>X</v>
      </c>
      <c r="K29" s="52">
        <f>Pools!I39</f>
        <v>0</v>
      </c>
      <c r="L29" s="111"/>
      <c r="N29" s="111"/>
      <c r="O29" s="206"/>
      <c r="P29" s="28"/>
    </row>
    <row r="30" spans="1:16" ht="30" customHeight="1" x14ac:dyDescent="0.25">
      <c r="A30" s="241"/>
      <c r="C30" s="40"/>
      <c r="I30" s="241"/>
      <c r="K30" s="40"/>
      <c r="P30" s="28"/>
    </row>
    <row r="31" spans="1:16" ht="27.75" customHeight="1" x14ac:dyDescent="0.25">
      <c r="A31" s="241"/>
      <c r="B31" s="42" t="str">
        <f>Pools!D34</f>
        <v>Christian Martino</v>
      </c>
      <c r="C31" s="42" t="str">
        <f>Pools!E34</f>
        <v>JJEF</v>
      </c>
      <c r="I31" s="241"/>
      <c r="J31" s="42" t="str">
        <f>Pools!H34</f>
        <v>Emma Mantali</v>
      </c>
      <c r="K31" s="42" t="str">
        <f>Pools!I34</f>
        <v>Wash</v>
      </c>
      <c r="P31" s="28"/>
    </row>
    <row r="32" spans="1:16" ht="30" customHeight="1" x14ac:dyDescent="0.25">
      <c r="A32" s="241"/>
      <c r="C32" s="40"/>
      <c r="D32" s="243" t="str">
        <f>IF(D33=1,B31,IF(F33=1,B33," "))</f>
        <v>Christian Martino</v>
      </c>
      <c r="E32" s="244"/>
      <c r="F32" s="244"/>
      <c r="G32" s="42" t="str">
        <f>IF(D33=1,C31,IF(F33=1,C33," "))</f>
        <v>JJEF</v>
      </c>
      <c r="I32" s="241"/>
      <c r="K32" s="40"/>
      <c r="L32" s="243" t="s">
        <v>101</v>
      </c>
      <c r="M32" s="244"/>
      <c r="N32" s="244"/>
      <c r="O32" s="42" t="str">
        <f>IF(L33=1,K31,IF(N33=1,K33," "))</f>
        <v xml:space="preserve"> </v>
      </c>
      <c r="P32" s="28"/>
    </row>
    <row r="33" spans="1:16" ht="30" customHeight="1" x14ac:dyDescent="0.25">
      <c r="A33" s="241"/>
      <c r="B33" s="42" t="str">
        <f>Pools!D38</f>
        <v>Rob Holstine</v>
      </c>
      <c r="C33" s="52" t="str">
        <f>Pools!E38</f>
        <v>CN</v>
      </c>
      <c r="D33" s="111">
        <v>1</v>
      </c>
      <c r="E33" s="41" t="s">
        <v>310</v>
      </c>
      <c r="F33" s="111"/>
      <c r="G33" s="206">
        <v>1</v>
      </c>
      <c r="I33" s="241"/>
      <c r="J33" s="42" t="str">
        <f>Pools!H38</f>
        <v>X</v>
      </c>
      <c r="K33" s="52">
        <f>Pools!I38</f>
        <v>0</v>
      </c>
      <c r="L33" s="111"/>
      <c r="N33" s="111"/>
      <c r="O33" s="206"/>
      <c r="P33" s="28"/>
    </row>
    <row r="34" spans="1:16" ht="30" customHeight="1" x14ac:dyDescent="0.25">
      <c r="A34" s="241"/>
      <c r="C34" s="40"/>
      <c r="I34" s="241"/>
      <c r="K34" s="40"/>
      <c r="P34" s="28"/>
    </row>
    <row r="35" spans="1:16" ht="27.75" customHeight="1" x14ac:dyDescent="0.25">
      <c r="A35" s="241"/>
      <c r="B35" s="42" t="str">
        <f>Pools!D35</f>
        <v>Daniel Buchan</v>
      </c>
      <c r="C35" s="42" t="str">
        <f>Pools!E35</f>
        <v>TZ</v>
      </c>
      <c r="I35" s="241"/>
      <c r="J35" s="42" t="str">
        <f>Pools!H35</f>
        <v>Joshua Pierre-Paul</v>
      </c>
      <c r="K35" s="42" t="str">
        <f>Pools!I35</f>
        <v>U</v>
      </c>
      <c r="P35" s="28"/>
    </row>
    <row r="36" spans="1:16" ht="28.5" customHeight="1" x14ac:dyDescent="0.25">
      <c r="A36" s="241"/>
      <c r="C36" s="40"/>
      <c r="D36" s="243" t="str">
        <f>IF(D37=1,B35,IF(F37=1,B37," "))</f>
        <v>Daniel Buchan</v>
      </c>
      <c r="E36" s="244"/>
      <c r="F36" s="244"/>
      <c r="G36" s="90" t="str">
        <f>IF(D37=1,C35,IF(F37=1,C37," "))</f>
        <v>TZ</v>
      </c>
      <c r="H36" s="199"/>
      <c r="I36" s="241"/>
      <c r="K36" s="40"/>
      <c r="L36" s="243" t="str">
        <f>IF(L37=1,J35,IF(N37=1,J37," "))</f>
        <v>Joshua Pierre-Paul</v>
      </c>
      <c r="M36" s="244"/>
      <c r="N36" s="244"/>
      <c r="O36" s="42" t="str">
        <f>IF(L37=1,K35,IF(N37=1,K37," "))</f>
        <v>U</v>
      </c>
      <c r="P36" s="28"/>
    </row>
    <row r="37" spans="1:16" ht="28.5" customHeight="1" x14ac:dyDescent="0.25">
      <c r="A37" s="241"/>
      <c r="B37" s="42" t="str">
        <f>Pools!D36</f>
        <v>Jayden Dastine</v>
      </c>
      <c r="C37" s="52" t="str">
        <f>Pools!E36</f>
        <v>ER</v>
      </c>
      <c r="D37" s="111">
        <v>1</v>
      </c>
      <c r="E37" s="41" t="s">
        <v>311</v>
      </c>
      <c r="F37" s="111"/>
      <c r="G37" s="206">
        <v>0</v>
      </c>
      <c r="I37" s="241"/>
      <c r="J37" s="42" t="str">
        <f>Pools!H36</f>
        <v>Aidan Francis</v>
      </c>
      <c r="K37" s="52" t="str">
        <f>Pools!I36</f>
        <v>RCK</v>
      </c>
      <c r="L37" s="111">
        <v>1</v>
      </c>
      <c r="M37" s="41" t="s">
        <v>312</v>
      </c>
      <c r="N37" s="111"/>
      <c r="O37" s="206">
        <v>2</v>
      </c>
      <c r="P37" s="28"/>
    </row>
    <row r="38" spans="1:16" ht="34.5" customHeight="1" thickBot="1" x14ac:dyDescent="0.3">
      <c r="A38" s="242"/>
      <c r="B38" s="44"/>
      <c r="C38" s="44"/>
      <c r="D38" s="116"/>
      <c r="E38" s="49"/>
      <c r="F38" s="116"/>
      <c r="G38" s="44"/>
      <c r="H38" s="44"/>
      <c r="I38" s="242"/>
      <c r="J38" s="44"/>
      <c r="K38" s="44"/>
      <c r="L38" s="127"/>
      <c r="M38" s="49"/>
      <c r="N38" s="127"/>
      <c r="O38" s="44"/>
      <c r="P38" s="28"/>
    </row>
    <row r="39" spans="1:16" ht="33" customHeight="1" x14ac:dyDescent="0.25">
      <c r="A39" s="240" t="s">
        <v>17</v>
      </c>
      <c r="B39" s="42" t="str">
        <f>Pools!D36</f>
        <v>Jayden Dastine</v>
      </c>
      <c r="C39" s="42" t="str">
        <f>Pools!E36</f>
        <v>ER</v>
      </c>
      <c r="I39" s="240" t="s">
        <v>17</v>
      </c>
      <c r="J39" s="42" t="str">
        <f>Pools!H36</f>
        <v>Aidan Francis</v>
      </c>
      <c r="K39" s="42" t="str">
        <f>Pools!I36</f>
        <v>RCK</v>
      </c>
      <c r="P39" s="28"/>
    </row>
    <row r="40" spans="1:16" ht="25.5" customHeight="1" x14ac:dyDescent="0.25">
      <c r="A40" s="241"/>
      <c r="C40" s="54"/>
      <c r="D40" s="244" t="str">
        <f>IF(D41=1,B39,IF(F41=1,B41," "))</f>
        <v>Jayden Dastine</v>
      </c>
      <c r="E40" s="244"/>
      <c r="F40" s="244"/>
      <c r="G40" s="42" t="str">
        <f>IF(D41=1,C39,IF(F41=1,C41," "))</f>
        <v>ER</v>
      </c>
      <c r="I40" s="241"/>
      <c r="K40" s="40"/>
      <c r="L40" s="243" t="s">
        <v>101</v>
      </c>
      <c r="M40" s="244"/>
      <c r="N40" s="244"/>
      <c r="O40" s="42" t="str">
        <f>IF(L41=1,K39,IF(N41=1,K41," "))</f>
        <v xml:space="preserve"> </v>
      </c>
      <c r="P40" s="28"/>
    </row>
    <row r="41" spans="1:16" ht="25.5" customHeight="1" x14ac:dyDescent="0.25">
      <c r="A41" s="241"/>
      <c r="B41" s="42" t="str">
        <f>Pools!D38</f>
        <v>Rob Holstine</v>
      </c>
      <c r="C41" s="52" t="str">
        <f>Pools!E38</f>
        <v>CN</v>
      </c>
      <c r="D41" s="111">
        <v>1</v>
      </c>
      <c r="E41" s="41" t="s">
        <v>347</v>
      </c>
      <c r="F41" s="111"/>
      <c r="G41" s="206">
        <v>0</v>
      </c>
      <c r="I41" s="241"/>
      <c r="J41" s="42" t="str">
        <f>Pools!H38</f>
        <v>X</v>
      </c>
      <c r="K41" s="52">
        <f>Pools!I38</f>
        <v>0</v>
      </c>
      <c r="L41" s="111"/>
      <c r="N41" s="111"/>
      <c r="O41" s="206"/>
      <c r="P41" s="28"/>
    </row>
    <row r="42" spans="1:16" ht="25.5" customHeight="1" x14ac:dyDescent="0.25">
      <c r="A42" s="241"/>
      <c r="C42" s="40"/>
      <c r="I42" s="241"/>
      <c r="K42" s="40"/>
      <c r="P42" s="28"/>
    </row>
    <row r="43" spans="1:16" ht="25.5" customHeight="1" x14ac:dyDescent="0.25">
      <c r="A43" s="241"/>
      <c r="B43" s="42" t="str">
        <f>Pools!D35</f>
        <v>Daniel Buchan</v>
      </c>
      <c r="C43" s="42" t="str">
        <f>Pools!E35</f>
        <v>TZ</v>
      </c>
      <c r="I43" s="241"/>
      <c r="J43" s="42" t="str">
        <f>Pools!H35</f>
        <v>Joshua Pierre-Paul</v>
      </c>
      <c r="K43" s="42" t="str">
        <f>Pools!I35</f>
        <v>U</v>
      </c>
      <c r="P43" s="28"/>
    </row>
    <row r="44" spans="1:16" ht="25.5" customHeight="1" x14ac:dyDescent="0.25">
      <c r="A44" s="241"/>
      <c r="C44" s="54"/>
      <c r="D44" s="244" t="str">
        <f>IF(D45=1,B43,IF(F45=1,B45," "))</f>
        <v>Angelo Battista</v>
      </c>
      <c r="E44" s="244"/>
      <c r="F44" s="244"/>
      <c r="G44" s="42" t="str">
        <f>IF(D45=1,C43,IF(F45=1,C45," "))</f>
        <v>RCK</v>
      </c>
      <c r="I44" s="241"/>
      <c r="K44" s="40"/>
      <c r="L44" s="243" t="str">
        <f>IF(L45=1,J43,IF(N45=1,J45," "))</f>
        <v>Joshua Pierre-Paul</v>
      </c>
      <c r="M44" s="244"/>
      <c r="N44" s="244"/>
      <c r="O44" s="42" t="str">
        <f>IF(L45=1,K43,IF(N45=1,K45," "))</f>
        <v>U</v>
      </c>
      <c r="P44" s="28"/>
    </row>
    <row r="45" spans="1:16" ht="25.5" customHeight="1" x14ac:dyDescent="0.25">
      <c r="A45" s="241"/>
      <c r="B45" s="42" t="str">
        <f>Pools!D37</f>
        <v>Angelo Battista</v>
      </c>
      <c r="C45" s="52" t="str">
        <f>Pools!E37</f>
        <v>RCK</v>
      </c>
      <c r="D45" s="111"/>
      <c r="E45" s="41" t="s">
        <v>348</v>
      </c>
      <c r="F45" s="111">
        <v>1</v>
      </c>
      <c r="G45" s="206">
        <v>2</v>
      </c>
      <c r="I45" s="241"/>
      <c r="J45" s="42" t="str">
        <f>Pools!H37</f>
        <v>Gavin Lamond</v>
      </c>
      <c r="K45" s="52" t="str">
        <f>Pools!I37</f>
        <v>TZ</v>
      </c>
      <c r="L45" s="111">
        <v>1</v>
      </c>
      <c r="M45" s="41" t="s">
        <v>346</v>
      </c>
      <c r="N45" s="111"/>
      <c r="O45" s="206">
        <v>2</v>
      </c>
      <c r="P45" s="28"/>
    </row>
    <row r="46" spans="1:16" ht="25.5" customHeight="1" x14ac:dyDescent="0.25">
      <c r="A46" s="241"/>
      <c r="C46" s="40"/>
      <c r="I46" s="241"/>
      <c r="K46" s="40"/>
      <c r="P46" s="28"/>
    </row>
    <row r="47" spans="1:16" ht="25.5" customHeight="1" x14ac:dyDescent="0.25">
      <c r="A47" s="241"/>
      <c r="B47" s="42" t="str">
        <f>Pools!D34</f>
        <v>Christian Martino</v>
      </c>
      <c r="C47" s="42" t="str">
        <f>Pools!E34</f>
        <v>JJEF</v>
      </c>
      <c r="I47" s="241"/>
      <c r="J47" s="42" t="str">
        <f>Pools!H34</f>
        <v>Emma Mantali</v>
      </c>
      <c r="K47" s="42" t="str">
        <f>Pools!I34</f>
        <v>Wash</v>
      </c>
      <c r="P47" s="28"/>
    </row>
    <row r="48" spans="1:16" ht="25.5" customHeight="1" x14ac:dyDescent="0.25">
      <c r="A48" s="241"/>
      <c r="C48" s="54"/>
      <c r="D48" s="244" t="s">
        <v>101</v>
      </c>
      <c r="E48" s="244"/>
      <c r="F48" s="244"/>
      <c r="G48" s="42" t="str">
        <f>IF(D49=1,C47,IF(F49=1,C49," "))</f>
        <v xml:space="preserve"> </v>
      </c>
      <c r="I48" s="241"/>
      <c r="K48" s="40"/>
      <c r="L48" s="243" t="s">
        <v>101</v>
      </c>
      <c r="M48" s="244"/>
      <c r="N48" s="244"/>
      <c r="O48" s="42" t="str">
        <f>IF(L49=1,K47,IF(N49=1,K49," "))</f>
        <v xml:space="preserve"> </v>
      </c>
      <c r="P48" s="28"/>
    </row>
    <row r="49" spans="1:16" ht="25.5" customHeight="1" x14ac:dyDescent="0.25">
      <c r="A49" s="241"/>
      <c r="B49" s="42" t="str">
        <f>Pools!D39</f>
        <v>X</v>
      </c>
      <c r="C49" s="52">
        <f>Pools!E39</f>
        <v>0</v>
      </c>
      <c r="D49" s="111"/>
      <c r="F49" s="111"/>
      <c r="G49" s="206"/>
      <c r="I49" s="241"/>
      <c r="J49" s="42" t="str">
        <f>Pools!H39</f>
        <v>X</v>
      </c>
      <c r="K49" s="52">
        <f>Pools!I39</f>
        <v>0</v>
      </c>
      <c r="L49" s="111"/>
      <c r="N49" s="111"/>
      <c r="O49" s="206"/>
      <c r="P49" s="28"/>
    </row>
    <row r="50" spans="1:16" ht="38.25" customHeight="1" thickBot="1" x14ac:dyDescent="0.3">
      <c r="A50" s="242"/>
      <c r="B50" s="44"/>
      <c r="C50" s="44"/>
      <c r="D50" s="116"/>
      <c r="E50" s="49"/>
      <c r="F50" s="116"/>
      <c r="G50" s="44"/>
      <c r="H50" s="44"/>
      <c r="I50" s="242"/>
      <c r="J50" s="44"/>
      <c r="K50" s="44"/>
      <c r="L50" s="127"/>
      <c r="M50" s="49"/>
      <c r="N50" s="127"/>
      <c r="O50" s="44"/>
      <c r="P50" s="28"/>
    </row>
    <row r="51" spans="1:16" ht="27.75" customHeight="1" x14ac:dyDescent="0.25">
      <c r="A51" s="240" t="s">
        <v>18</v>
      </c>
      <c r="B51" s="42" t="str">
        <f>Pools!D35</f>
        <v>Daniel Buchan</v>
      </c>
      <c r="C51" s="42" t="str">
        <f>Pools!E35</f>
        <v>TZ</v>
      </c>
      <c r="I51" s="240" t="s">
        <v>18</v>
      </c>
      <c r="J51" s="42" t="str">
        <f>Pools!H35</f>
        <v>Joshua Pierre-Paul</v>
      </c>
      <c r="K51" s="42" t="str">
        <f>Pools!I35</f>
        <v>U</v>
      </c>
      <c r="P51" s="28"/>
    </row>
    <row r="52" spans="1:16" ht="37.5" customHeight="1" x14ac:dyDescent="0.25">
      <c r="A52" s="241"/>
      <c r="C52" s="54"/>
      <c r="D52" s="243" t="str">
        <f>IF(D53=1,B51,IF(F53=1,B53," "))</f>
        <v>Daniel Buchan</v>
      </c>
      <c r="E52" s="244"/>
      <c r="F52" s="244"/>
      <c r="G52" s="42" t="str">
        <f>IF(D53=1,C51,IF(F53=1,C53," "))</f>
        <v>TZ</v>
      </c>
      <c r="I52" s="241"/>
      <c r="K52" s="40"/>
      <c r="L52" s="243" t="s">
        <v>101</v>
      </c>
      <c r="M52" s="244"/>
      <c r="N52" s="244"/>
      <c r="O52" s="42" t="str">
        <f>IF(L53=1,K51,IF(N53=1,K53," "))</f>
        <v xml:space="preserve"> </v>
      </c>
      <c r="P52" s="28"/>
    </row>
    <row r="53" spans="1:16" ht="30" customHeight="1" x14ac:dyDescent="0.25">
      <c r="A53" s="241"/>
      <c r="B53" s="42" t="str">
        <f>Pools!D38</f>
        <v>Rob Holstine</v>
      </c>
      <c r="C53" s="52" t="str">
        <f>Pools!E38</f>
        <v>CN</v>
      </c>
      <c r="D53" s="111">
        <v>1</v>
      </c>
      <c r="E53" s="41" t="s">
        <v>371</v>
      </c>
      <c r="F53" s="111"/>
      <c r="G53" s="206">
        <v>2</v>
      </c>
      <c r="I53" s="241"/>
      <c r="J53" s="42" t="str">
        <f>Pools!H38</f>
        <v>X</v>
      </c>
      <c r="K53" s="52">
        <f>Pools!I38</f>
        <v>0</v>
      </c>
      <c r="L53" s="111"/>
      <c r="N53" s="111"/>
      <c r="O53" s="206"/>
      <c r="P53" s="28"/>
    </row>
    <row r="54" spans="1:16" ht="30" customHeight="1" x14ac:dyDescent="0.25">
      <c r="A54" s="241"/>
      <c r="C54" s="40"/>
      <c r="I54" s="241"/>
      <c r="K54" s="40"/>
      <c r="P54" s="28"/>
    </row>
    <row r="55" spans="1:16" ht="27.75" customHeight="1" x14ac:dyDescent="0.25">
      <c r="A55" s="241"/>
      <c r="B55" s="42" t="str">
        <f>Pools!D36</f>
        <v>Jayden Dastine</v>
      </c>
      <c r="C55" s="42" t="str">
        <f>Pools!E36</f>
        <v>ER</v>
      </c>
      <c r="I55" s="241"/>
      <c r="J55" s="42" t="str">
        <f>Pools!H36</f>
        <v>Aidan Francis</v>
      </c>
      <c r="K55" s="42" t="str">
        <f>Pools!I36</f>
        <v>RCK</v>
      </c>
      <c r="P55" s="28"/>
    </row>
    <row r="56" spans="1:16" ht="30" customHeight="1" x14ac:dyDescent="0.25">
      <c r="A56" s="241"/>
      <c r="C56" s="54"/>
      <c r="D56" s="244" t="s">
        <v>101</v>
      </c>
      <c r="E56" s="244"/>
      <c r="F56" s="244"/>
      <c r="G56" s="42" t="str">
        <f>IF(D57=1,C55,IF(F57=1,C57," "))</f>
        <v xml:space="preserve"> </v>
      </c>
      <c r="I56" s="241"/>
      <c r="K56" s="54"/>
      <c r="L56" s="243" t="s">
        <v>101</v>
      </c>
      <c r="M56" s="244"/>
      <c r="N56" s="244"/>
      <c r="O56" s="42" t="str">
        <f>IF(L57=1,K55,IF(N57=1,K57," "))</f>
        <v xml:space="preserve"> </v>
      </c>
      <c r="P56" s="28"/>
    </row>
    <row r="57" spans="1:16" ht="30" customHeight="1" x14ac:dyDescent="0.25">
      <c r="A57" s="241"/>
      <c r="B57" s="42" t="str">
        <f>Pools!D39</f>
        <v>X</v>
      </c>
      <c r="C57" s="52">
        <f>Pools!E39</f>
        <v>0</v>
      </c>
      <c r="D57" s="111"/>
      <c r="F57" s="111"/>
      <c r="G57" s="206"/>
      <c r="I57" s="241"/>
      <c r="J57" s="42" t="str">
        <f>Pools!H39</f>
        <v>X</v>
      </c>
      <c r="K57" s="52">
        <f>Pools!I39</f>
        <v>0</v>
      </c>
      <c r="L57" s="111"/>
      <c r="N57" s="111"/>
      <c r="O57" s="206"/>
      <c r="P57" s="28"/>
    </row>
    <row r="58" spans="1:16" ht="30" customHeight="1" x14ac:dyDescent="0.25">
      <c r="A58" s="241"/>
      <c r="C58" s="40"/>
      <c r="I58" s="241"/>
      <c r="K58" s="40"/>
      <c r="P58" s="28"/>
    </row>
    <row r="59" spans="1:16" ht="27.75" customHeight="1" x14ac:dyDescent="0.25">
      <c r="A59" s="241"/>
      <c r="B59" s="42" t="str">
        <f>Pools!D34</f>
        <v>Christian Martino</v>
      </c>
      <c r="C59" s="42" t="str">
        <f>Pools!E34</f>
        <v>JJEF</v>
      </c>
      <c r="I59" s="241"/>
      <c r="J59" s="42" t="str">
        <f>Pools!H34</f>
        <v>Emma Mantali</v>
      </c>
      <c r="K59" s="42" t="str">
        <f>Pools!I34</f>
        <v>Wash</v>
      </c>
      <c r="P59" s="28"/>
    </row>
    <row r="60" spans="1:16" ht="35.25" customHeight="1" x14ac:dyDescent="0.25">
      <c r="A60" s="241"/>
      <c r="C60" s="54"/>
      <c r="D60" s="244" t="str">
        <f>IF(D61=1,B59,IF(F61=1,B61," "))</f>
        <v>Christian Martino</v>
      </c>
      <c r="E60" s="244"/>
      <c r="F60" s="244"/>
      <c r="G60" s="42" t="str">
        <f>IF(D61=1,C59,IF(F61=1,C61," "))</f>
        <v>JJEF</v>
      </c>
      <c r="I60" s="241"/>
      <c r="K60" s="40"/>
      <c r="L60" s="243" t="str">
        <f>IF(L61=1,J59,IF(N61=1,J61," "))</f>
        <v>Gavin Lamond</v>
      </c>
      <c r="M60" s="244"/>
      <c r="N60" s="244"/>
      <c r="O60" s="42" t="str">
        <f>IF(L61=1,K59,IF(N61=1,K61," "))</f>
        <v>TZ</v>
      </c>
      <c r="P60" s="28"/>
    </row>
    <row r="61" spans="1:16" ht="30" customHeight="1" x14ac:dyDescent="0.25">
      <c r="A61" s="241"/>
      <c r="B61" s="42" t="str">
        <f>Pools!D37</f>
        <v>Angelo Battista</v>
      </c>
      <c r="C61" s="52" t="str">
        <f>Pools!E37</f>
        <v>RCK</v>
      </c>
      <c r="D61" s="111">
        <v>1</v>
      </c>
      <c r="E61" s="41" t="s">
        <v>282</v>
      </c>
      <c r="F61" s="111"/>
      <c r="G61" s="206">
        <v>0</v>
      </c>
      <c r="I61" s="241"/>
      <c r="J61" s="42" t="str">
        <f>Pools!H37</f>
        <v>Gavin Lamond</v>
      </c>
      <c r="K61" s="52" t="str">
        <f>Pools!I37</f>
        <v>TZ</v>
      </c>
      <c r="L61" s="111"/>
      <c r="M61" s="41" t="s">
        <v>372</v>
      </c>
      <c r="N61" s="111">
        <v>1</v>
      </c>
      <c r="O61" s="206">
        <v>2</v>
      </c>
      <c r="P61" s="28"/>
    </row>
    <row r="62" spans="1:16" ht="44.25" customHeight="1" thickBot="1" x14ac:dyDescent="0.3">
      <c r="A62" s="242"/>
      <c r="B62" s="44"/>
      <c r="C62" s="44"/>
      <c r="D62" s="116"/>
      <c r="E62" s="49"/>
      <c r="F62" s="116"/>
      <c r="G62" s="44"/>
      <c r="H62" s="44"/>
      <c r="I62" s="242"/>
      <c r="J62" s="44"/>
      <c r="K62" s="49"/>
      <c r="L62" s="127"/>
      <c r="M62" s="49"/>
      <c r="N62" s="127"/>
      <c r="O62" s="44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9" t="s">
        <v>49</v>
      </c>
      <c r="E63" s="51" t="s">
        <v>50</v>
      </c>
      <c r="F63" s="119" t="s">
        <v>51</v>
      </c>
      <c r="G63" s="45" t="s">
        <v>47</v>
      </c>
      <c r="H63" s="45"/>
      <c r="I63" s="51" t="s">
        <v>54</v>
      </c>
      <c r="J63" s="45" t="s">
        <v>48</v>
      </c>
      <c r="K63" s="51" t="s">
        <v>32</v>
      </c>
      <c r="L63" s="117" t="s">
        <v>49</v>
      </c>
      <c r="M63" s="51" t="s">
        <v>50</v>
      </c>
      <c r="N63" s="117" t="s">
        <v>51</v>
      </c>
      <c r="O63" s="45" t="s">
        <v>47</v>
      </c>
    </row>
    <row r="64" spans="1:16" ht="35.25" customHeight="1" x14ac:dyDescent="0.25">
      <c r="A64" s="167"/>
      <c r="B64" s="166" t="str">
        <f>Pools!D34</f>
        <v>Christian Martino</v>
      </c>
      <c r="C64" s="166" t="str">
        <f>Pools!E34</f>
        <v>JJEF</v>
      </c>
      <c r="D64" s="166">
        <f>IF(B64=0," ",COUNTIF($D$4:$D$13,B64)+COUNTIF($D$16:$D$25,B64)+COUNTIF($D$28:$D$37,B64)+COUNTIF($D$40:$D$49,B64)+COUNTIF($D$52:$D$61,B64))</f>
        <v>4</v>
      </c>
      <c r="E64" s="157" t="s">
        <v>50</v>
      </c>
      <c r="F64" s="166">
        <f>IF(B64=0," ",COUNTA($B$51:$B$61)-1-COUNTIF($B$51:$B$61,0)-D64)-1</f>
        <v>0</v>
      </c>
      <c r="G64" s="183">
        <v>1</v>
      </c>
      <c r="H64" s="167"/>
      <c r="I64" s="167"/>
      <c r="J64" s="166" t="str">
        <f>Pools!H35</f>
        <v>Joshua Pierre-Paul</v>
      </c>
      <c r="K64" s="166" t="str">
        <f>Pools!I35</f>
        <v>U</v>
      </c>
      <c r="L64" s="166">
        <f>IF(J64=0," ",COUNTIF($L$4:$L$13,J64)+COUNTIF($L$16:$L$25,J64)+COUNTIF($L$28:$L$37,J64)+COUNTIF($L$40:$L$49,J64)+COUNTIF($L$52:$L$61,J64))</f>
        <v>3</v>
      </c>
      <c r="M64" s="173" t="s">
        <v>50</v>
      </c>
      <c r="N64" s="166">
        <f>IF(K64=0," ",COUNTA($J$51:$J$61)-1-COUNTIF($J$51:$J$61,0)-L64)-2</f>
        <v>0</v>
      </c>
      <c r="O64" s="183">
        <v>1</v>
      </c>
    </row>
    <row r="65" spans="1:15" ht="35.25" customHeight="1" x14ac:dyDescent="0.25">
      <c r="A65" s="168"/>
      <c r="B65" s="40" t="str">
        <f>Pools!D37</f>
        <v>Angelo Battista</v>
      </c>
      <c r="C65" s="40" t="str">
        <f>Pools!E37</f>
        <v>RCK</v>
      </c>
      <c r="D65" s="40">
        <f>IF(B65=0," ",COUNTIF($D$4:$D$13,B65)+COUNTIF($D$16:$D$25,B65)+COUNTIF($D$28:$D$37,B65)+COUNTIF($D$40:$D$49,B65)+COUNTIF($D$52:$D$61,B65))</f>
        <v>3</v>
      </c>
      <c r="E65" s="50" t="s">
        <v>50</v>
      </c>
      <c r="F65" s="40">
        <f>IF(B65=0," ",COUNTA($B$51:$B$61)-1-COUNTIF($B$51:$B$61,0)-D65)-1</f>
        <v>1</v>
      </c>
      <c r="G65" s="184">
        <v>2</v>
      </c>
      <c r="H65" s="168"/>
      <c r="I65" s="168"/>
      <c r="J65" s="40" t="str">
        <f>Pools!H37</f>
        <v>Gavin Lamond</v>
      </c>
      <c r="K65" s="40" t="str">
        <f>Pools!I37</f>
        <v>TZ</v>
      </c>
      <c r="L65" s="40">
        <f>IF(J65=0," ",COUNTIF($L$4:$L$13,J65)+COUNTIF($L$16:$L$25,J65)+COUNTIF($L$28:$L$37,J65)+COUNTIF($L$40:$L$49,J65)+COUNTIF($L$52:$L$61,J65))</f>
        <v>2</v>
      </c>
      <c r="M65" s="51" t="s">
        <v>50</v>
      </c>
      <c r="N65" s="40">
        <f>IF(K65=0," ",COUNTA($J$51:$J$61)-1-COUNTIF($J$51:$J$61,0)-L65)-2</f>
        <v>1</v>
      </c>
      <c r="O65" s="184">
        <v>2</v>
      </c>
    </row>
    <row r="66" spans="1:15" ht="35.25" customHeight="1" x14ac:dyDescent="0.25">
      <c r="A66" s="168"/>
      <c r="B66" s="40" t="str">
        <f>Pools!D35</f>
        <v>Daniel Buchan</v>
      </c>
      <c r="C66" s="40" t="str">
        <f>Pools!E35</f>
        <v>TZ</v>
      </c>
      <c r="D66" s="40">
        <f>IF(B66=0," ",COUNTIF($D$4:$D$13,B66)+COUNTIF($D$16:$D$25,B66)+COUNTIF($D$28:$D$37,B66)+COUNTIF($D$40:$D$49,B66)+COUNTIF($D$52:$D$61,B66))</f>
        <v>2</v>
      </c>
      <c r="E66" s="50" t="s">
        <v>50</v>
      </c>
      <c r="F66" s="40">
        <f>IF(B66=0," ",COUNTA($B$51:$B$61)-1-COUNTIF($B$51:$B$61,0)-D66)-1</f>
        <v>2</v>
      </c>
      <c r="G66" s="184">
        <v>3</v>
      </c>
      <c r="H66" s="168"/>
      <c r="I66" s="168"/>
      <c r="J66" s="40" t="str">
        <f>Pools!H36</f>
        <v>Aidan Francis</v>
      </c>
      <c r="K66" s="40" t="str">
        <f>Pools!I36</f>
        <v>RCK</v>
      </c>
      <c r="L66" s="40">
        <f>IF(J66=0," ",COUNTIF($L$4:$L$13,J66)+COUNTIF($L$16:$L$25,J66)+COUNTIF($L$28:$L$37,J66)+COUNTIF($L$40:$L$49,J66)+COUNTIF($L$52:$L$61,J66))</f>
        <v>1</v>
      </c>
      <c r="M66" s="51" t="s">
        <v>50</v>
      </c>
      <c r="N66" s="40">
        <f>IF(K66=0," ",COUNTA($J$51:$J$61)-1-COUNTIF($J$51:$J$61,0)-L66)-2</f>
        <v>2</v>
      </c>
      <c r="O66" s="184">
        <v>3</v>
      </c>
    </row>
    <row r="67" spans="1:15" ht="35.25" customHeight="1" x14ac:dyDescent="0.25">
      <c r="A67" s="168"/>
      <c r="B67" s="40" t="str">
        <f>Pools!D36</f>
        <v>Jayden Dastine</v>
      </c>
      <c r="C67" s="40" t="str">
        <f>Pools!E36</f>
        <v>ER</v>
      </c>
      <c r="D67" s="40">
        <f>IF(B67=0," ",COUNTIF($D$4:$D$13,B67)+COUNTIF($D$16:$D$25,B67)+COUNTIF($D$28:$D$37,B67)+COUNTIF($D$40:$D$49,B67)+COUNTIF($D$52:$D$61,B67))</f>
        <v>1</v>
      </c>
      <c r="E67" s="50" t="s">
        <v>50</v>
      </c>
      <c r="F67" s="40">
        <f>IF(B67=0," ",COUNTA($B$51:$B$61)-1-COUNTIF($B$51:$B$61,0)-D67)-1</f>
        <v>3</v>
      </c>
      <c r="G67" s="184">
        <v>4</v>
      </c>
      <c r="H67" s="168"/>
      <c r="I67" s="168"/>
      <c r="J67" s="40" t="str">
        <f>Pools!H34</f>
        <v>Emma Mantali</v>
      </c>
      <c r="K67" s="40" t="str">
        <f>Pools!I34</f>
        <v>Wash</v>
      </c>
      <c r="L67" s="40">
        <f>IF(J67=0," ",COUNTIF($L$4:$L$13,J67)+COUNTIF($L$16:$L$25,J67)+COUNTIF($L$28:$L$37,J67)+COUNTIF($L$40:$L$49,J67)+COUNTIF($L$52:$L$61,J67))</f>
        <v>0</v>
      </c>
      <c r="M67" s="51" t="s">
        <v>50</v>
      </c>
      <c r="N67" s="40">
        <f>IF(K67=0," ",COUNTA($J$51:$J$61)-1-COUNTIF($J$51:$J$61,0)-L67)-2</f>
        <v>3</v>
      </c>
      <c r="O67" s="184">
        <v>4</v>
      </c>
    </row>
    <row r="68" spans="1:15" ht="35.25" customHeight="1" x14ac:dyDescent="0.25">
      <c r="A68" s="168"/>
      <c r="B68" s="40" t="str">
        <f>Pools!D38</f>
        <v>Rob Holstine</v>
      </c>
      <c r="C68" s="40" t="str">
        <f>Pools!E38</f>
        <v>CN</v>
      </c>
      <c r="D68" s="40">
        <f>IF(B68=0," ",COUNTIF($D$4:$D$13,B68)+COUNTIF($D$16:$D$25,B68)+COUNTIF($D$28:$D$37,B68)+COUNTIF($D$40:$D$49,B68)+COUNTIF($D$52:$D$61,B68))</f>
        <v>0</v>
      </c>
      <c r="E68" s="50" t="s">
        <v>50</v>
      </c>
      <c r="F68" s="40">
        <f>IF(B68=0," ",COUNTA($B$51:$B$61)-1-COUNTIF($B$51:$B$61,0)-D68)-1</f>
        <v>4</v>
      </c>
      <c r="G68" s="184">
        <v>5</v>
      </c>
      <c r="H68" s="168"/>
      <c r="I68" s="168"/>
      <c r="K68" s="40"/>
      <c r="L68" s="40"/>
      <c r="M68" s="51"/>
      <c r="N68" s="40" t="str">
        <f t="shared" ref="N68:N69" si="0">IF(K68=0," ",COUNTA($J$51:$J$61)-1-COUNTIF($J$51:$J$61,0)-L68)</f>
        <v xml:space="preserve"> </v>
      </c>
      <c r="O68" s="184"/>
    </row>
    <row r="69" spans="1:15" ht="35.25" customHeight="1" thickBot="1" x14ac:dyDescent="0.3">
      <c r="A69" s="169"/>
      <c r="B69" s="44"/>
      <c r="C69" s="44"/>
      <c r="D69" s="44"/>
      <c r="E69" s="73"/>
      <c r="F69" s="44"/>
      <c r="G69" s="185"/>
      <c r="H69" s="169"/>
      <c r="I69" s="169"/>
      <c r="J69" s="44"/>
      <c r="K69" s="44"/>
      <c r="L69" s="44"/>
      <c r="M69" s="172"/>
      <c r="N69" s="44" t="str">
        <f t="shared" si="0"/>
        <v xml:space="preserve"> </v>
      </c>
      <c r="O69" s="185"/>
    </row>
    <row r="70" spans="1:15" ht="35.25" customHeight="1" x14ac:dyDescent="0.5">
      <c r="C70" s="40"/>
      <c r="D70" s="112" t="s">
        <v>50</v>
      </c>
      <c r="E70" s="40" t="str">
        <f>IF(B70=0," ",COUNTA($B$51:$B$61)-1-COUNTIF($B$51:$B$61,0)-C70)</f>
        <v xml:space="preserve"> </v>
      </c>
      <c r="I70" s="88"/>
      <c r="K70" s="40"/>
      <c r="L70" s="112" t="s">
        <v>50</v>
      </c>
      <c r="M70" s="40" t="str">
        <f>IF(J70=0," ",COUNTA($J$51:$J$61)-1-COUNTIF($J$51:$J$61,0)-K70)</f>
        <v xml:space="preserve"> </v>
      </c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7">
    <sortCondition ref="O64:O67"/>
  </sortState>
  <mergeCells count="42">
    <mergeCell ref="A1:G1"/>
    <mergeCell ref="A3:A13"/>
    <mergeCell ref="D4:F4"/>
    <mergeCell ref="D8:F8"/>
    <mergeCell ref="D12:F12"/>
    <mergeCell ref="D60:F60"/>
    <mergeCell ref="A51:A62"/>
    <mergeCell ref="A39:A50"/>
    <mergeCell ref="A15:A25"/>
    <mergeCell ref="D20:F20"/>
    <mergeCell ref="D36:F36"/>
    <mergeCell ref="D32:F32"/>
    <mergeCell ref="D28:F28"/>
    <mergeCell ref="D24:F24"/>
    <mergeCell ref="D16:F16"/>
    <mergeCell ref="A27:A38"/>
    <mergeCell ref="D40:F40"/>
    <mergeCell ref="D44:F44"/>
    <mergeCell ref="D48:F48"/>
    <mergeCell ref="D52:F52"/>
    <mergeCell ref="D56:F56"/>
    <mergeCell ref="I1:O1"/>
    <mergeCell ref="I3:I13"/>
    <mergeCell ref="L4:N4"/>
    <mergeCell ref="L8:N8"/>
    <mergeCell ref="L12:N12"/>
    <mergeCell ref="I39:I50"/>
    <mergeCell ref="I27:I38"/>
    <mergeCell ref="I51:I62"/>
    <mergeCell ref="I15:I25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2"/>
  <sheetViews>
    <sheetView tabSelected="1" topLeftCell="A52" zoomScale="70" zoomScaleNormal="70" zoomScaleSheetLayoutView="7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5703125" style="40" customWidth="1"/>
    <col min="3" max="3" width="10.7109375" style="40" customWidth="1"/>
    <col min="4" max="4" width="13" style="112" customWidth="1"/>
    <col min="5" max="5" width="13" style="41" customWidth="1"/>
    <col min="6" max="6" width="13" style="128" customWidth="1"/>
    <col min="7" max="7" width="13" style="41" customWidth="1"/>
    <col min="8" max="8" width="5.7109375" style="41" customWidth="1"/>
    <col min="9" max="9" width="9.42578125" style="86" customWidth="1"/>
    <col min="10" max="10" width="43.7109375" style="41" customWidth="1"/>
    <col min="11" max="11" width="9.5703125" style="41" customWidth="1"/>
    <col min="12" max="12" width="14.28515625" style="128" customWidth="1"/>
    <col min="13" max="13" width="14.28515625" style="41" customWidth="1"/>
    <col min="14" max="14" width="14.28515625" style="128" customWidth="1"/>
    <col min="15" max="15" width="13" style="41" customWidth="1"/>
    <col min="16" max="16" width="13.140625" customWidth="1"/>
  </cols>
  <sheetData>
    <row r="1" spans="1:16" ht="22.5" customHeight="1" x14ac:dyDescent="0.4">
      <c r="A1" s="245" t="s">
        <v>77</v>
      </c>
      <c r="B1" s="245"/>
      <c r="C1" s="245"/>
      <c r="D1" s="246"/>
      <c r="E1" s="245"/>
      <c r="F1" s="246"/>
      <c r="G1" s="245"/>
      <c r="H1" s="190"/>
      <c r="I1" s="245" t="s">
        <v>78</v>
      </c>
      <c r="J1" s="245"/>
      <c r="K1" s="245"/>
      <c r="L1" s="246"/>
      <c r="M1" s="245"/>
      <c r="N1" s="246"/>
      <c r="O1" s="245"/>
    </row>
    <row r="2" spans="1:16" ht="22.5" customHeight="1" x14ac:dyDescent="0.5"/>
    <row r="3" spans="1:16" ht="30" customHeight="1" x14ac:dyDescent="0.25">
      <c r="A3" s="241" t="s">
        <v>52</v>
      </c>
      <c r="B3" s="42" t="str">
        <f>Pools!D43</f>
        <v>Gianni Gennaro</v>
      </c>
      <c r="C3" s="42" t="str">
        <f>Pools!E43</f>
        <v>Wash</v>
      </c>
      <c r="I3" s="241" t="s">
        <v>11</v>
      </c>
      <c r="J3" s="42" t="str">
        <f>Pools!H43</f>
        <v>Matt Lopez</v>
      </c>
      <c r="K3" s="42" t="str">
        <f>Pools!I43</f>
        <v>U</v>
      </c>
      <c r="P3" s="28"/>
    </row>
    <row r="4" spans="1:16" ht="34.5" customHeight="1" x14ac:dyDescent="0.25">
      <c r="A4" s="241"/>
      <c r="D4" s="243" t="str">
        <f>IF(D5=1,B3,IF(F5=1,B5," "))</f>
        <v>Gianni Gennaro</v>
      </c>
      <c r="E4" s="244"/>
      <c r="F4" s="244"/>
      <c r="G4" s="48" t="str">
        <f>IF(D5=1,C3,IF(F5=1,C5," "))</f>
        <v>Wash</v>
      </c>
      <c r="I4" s="241"/>
      <c r="K4" s="55"/>
      <c r="L4" s="247" t="str">
        <f>IF(L5=1,J3,IF(N5=1,J5," "))</f>
        <v>Sean Purtill</v>
      </c>
      <c r="M4" s="248"/>
      <c r="N4" s="248"/>
      <c r="O4" s="48" t="str">
        <f>IF(L5=1,K3,IF(N5=1,K5," "))</f>
        <v>JJEF</v>
      </c>
      <c r="P4" s="28"/>
    </row>
    <row r="5" spans="1:16" ht="34.5" customHeight="1" x14ac:dyDescent="0.25">
      <c r="A5" s="241"/>
      <c r="B5" s="42" t="str">
        <f>Pools!D44</f>
        <v>Vinny Yazetti</v>
      </c>
      <c r="C5" s="52" t="str">
        <f>Pools!E44</f>
        <v>JJEF</v>
      </c>
      <c r="D5" s="111">
        <v>1</v>
      </c>
      <c r="E5" s="41" t="s">
        <v>225</v>
      </c>
      <c r="F5" s="111"/>
      <c r="G5" s="206">
        <v>2</v>
      </c>
      <c r="H5" s="40"/>
      <c r="I5" s="241"/>
      <c r="J5" s="42" t="str">
        <f>Pools!H44</f>
        <v>Sean Purtill</v>
      </c>
      <c r="K5" s="52" t="str">
        <f>Pools!I44</f>
        <v>JJEF</v>
      </c>
      <c r="L5" s="111"/>
      <c r="M5" s="41" t="s">
        <v>231</v>
      </c>
      <c r="N5" s="111">
        <v>1</v>
      </c>
      <c r="O5" s="206">
        <v>1</v>
      </c>
      <c r="P5" s="28"/>
    </row>
    <row r="6" spans="1:16" ht="34.5" customHeight="1" x14ac:dyDescent="0.25">
      <c r="A6" s="241"/>
      <c r="I6" s="241"/>
      <c r="J6" s="40"/>
      <c r="P6" s="28"/>
    </row>
    <row r="7" spans="1:16" ht="34.5" customHeight="1" x14ac:dyDescent="0.25">
      <c r="A7" s="241"/>
      <c r="B7" s="42" t="str">
        <f>Pools!D45</f>
        <v>Julian Alarcon</v>
      </c>
      <c r="C7" s="42" t="str">
        <f>Pools!E45</f>
        <v>King</v>
      </c>
      <c r="I7" s="241"/>
      <c r="J7" s="42" t="str">
        <f>Pools!H45</f>
        <v>Jeremy Small</v>
      </c>
      <c r="K7" s="42" t="str">
        <f>Pools!I45</f>
        <v>CN</v>
      </c>
      <c r="P7" s="28"/>
    </row>
    <row r="8" spans="1:16" ht="34.5" customHeight="1" x14ac:dyDescent="0.25">
      <c r="A8" s="241"/>
      <c r="D8" s="247" t="str">
        <f>IF(D9=1,B7,IF(F9=1,B9," "))</f>
        <v>Noah Diaz</v>
      </c>
      <c r="E8" s="248"/>
      <c r="F8" s="248"/>
      <c r="G8" s="48" t="str">
        <f>IF(D9=1,C7,IF(F9=1,C9," "))</f>
        <v>TZ</v>
      </c>
      <c r="I8" s="241"/>
      <c r="J8" s="40"/>
      <c r="K8" s="40"/>
      <c r="L8" s="247" t="str">
        <f>IF(L9=1,J7,IF(N9=1,J9," "))</f>
        <v>Jeremy Small</v>
      </c>
      <c r="M8" s="248"/>
      <c r="N8" s="248"/>
      <c r="O8" s="48" t="str">
        <f>IF(L9=1,K7,IF(N9=1,K9," "))</f>
        <v>CN</v>
      </c>
      <c r="P8" s="28"/>
    </row>
    <row r="9" spans="1:16" ht="34.5" customHeight="1" x14ac:dyDescent="0.25">
      <c r="A9" s="241"/>
      <c r="B9" s="42" t="str">
        <f>Pools!D46</f>
        <v>Noah Diaz</v>
      </c>
      <c r="C9" s="52" t="str">
        <f>Pools!E46</f>
        <v>TZ</v>
      </c>
      <c r="D9" s="111"/>
      <c r="E9" s="41" t="s">
        <v>228</v>
      </c>
      <c r="F9" s="111">
        <v>1</v>
      </c>
      <c r="G9" s="206">
        <v>2</v>
      </c>
      <c r="H9" s="40"/>
      <c r="I9" s="241"/>
      <c r="J9" s="42" t="str">
        <f>Pools!H46</f>
        <v>Kayla Rose-Cesani</v>
      </c>
      <c r="K9" s="52" t="str">
        <f>Pools!I46</f>
        <v>Wash</v>
      </c>
      <c r="L9" s="111">
        <v>1</v>
      </c>
      <c r="M9" s="41" t="s">
        <v>230</v>
      </c>
      <c r="N9" s="111"/>
      <c r="O9" s="206">
        <v>1.5</v>
      </c>
      <c r="P9" s="28"/>
    </row>
    <row r="10" spans="1:16" ht="34.5" customHeight="1" x14ac:dyDescent="0.25">
      <c r="A10" s="241"/>
      <c r="I10" s="241"/>
      <c r="J10" s="40"/>
      <c r="K10" s="40"/>
      <c r="P10" s="28"/>
    </row>
    <row r="11" spans="1:16" ht="34.5" customHeight="1" x14ac:dyDescent="0.25">
      <c r="A11" s="241"/>
      <c r="B11" s="42" t="str">
        <f>Pools!D47</f>
        <v>Amy Nielson</v>
      </c>
      <c r="C11" s="42" t="str">
        <f>Pools!E47</f>
        <v>NP</v>
      </c>
      <c r="F11" s="111"/>
      <c r="I11" s="241"/>
      <c r="J11" s="42" t="str">
        <f>Pools!H47</f>
        <v>Luis Ruiz</v>
      </c>
      <c r="K11" s="42" t="str">
        <f>Pools!I47</f>
        <v>TZ</v>
      </c>
      <c r="P11" s="28"/>
    </row>
    <row r="12" spans="1:16" ht="43.5" customHeight="1" x14ac:dyDescent="0.25">
      <c r="A12" s="241"/>
      <c r="D12" s="247" t="s">
        <v>101</v>
      </c>
      <c r="E12" s="248"/>
      <c r="F12" s="248"/>
      <c r="G12" s="48" t="str">
        <f>IF(D13=1,C11,IF(F13=1,C13," "))</f>
        <v xml:space="preserve"> </v>
      </c>
      <c r="I12" s="241"/>
      <c r="J12" s="40"/>
      <c r="K12" s="40"/>
      <c r="L12" s="247" t="str">
        <f>IF(L13=1,J11,IF(N13=1,J13," "))</f>
        <v>Luis Ruiz</v>
      </c>
      <c r="M12" s="248"/>
      <c r="N12" s="248"/>
      <c r="O12" s="48" t="str">
        <f>IF(L13=1,K11,IF(N13=1,K13," "))</f>
        <v>TZ</v>
      </c>
      <c r="P12" s="28"/>
    </row>
    <row r="13" spans="1:16" ht="34.5" customHeight="1" x14ac:dyDescent="0.25">
      <c r="A13" s="241"/>
      <c r="B13" s="42" t="str">
        <f>Pools!D48</f>
        <v>X</v>
      </c>
      <c r="C13" s="52">
        <f>Pools!E48</f>
        <v>0</v>
      </c>
      <c r="D13" s="111"/>
      <c r="F13" s="111"/>
      <c r="G13" s="206"/>
      <c r="H13" s="40"/>
      <c r="I13" s="241"/>
      <c r="J13" s="42" t="str">
        <f>Pools!H48</f>
        <v>Oakley D'Alberto</v>
      </c>
      <c r="K13" s="52" t="str">
        <f>Pools!I48</f>
        <v>Wash</v>
      </c>
      <c r="L13" s="111">
        <v>1</v>
      </c>
      <c r="M13" s="41" t="s">
        <v>229</v>
      </c>
      <c r="N13" s="111"/>
      <c r="O13" s="206">
        <v>2</v>
      </c>
      <c r="P13" s="28"/>
    </row>
    <row r="14" spans="1:16" ht="34.5" customHeight="1" thickBot="1" x14ac:dyDescent="0.75">
      <c r="A14" s="105"/>
      <c r="B14" s="47"/>
      <c r="C14" s="47"/>
      <c r="D14" s="127"/>
      <c r="E14" s="49"/>
      <c r="F14" s="127"/>
      <c r="G14" s="49"/>
      <c r="H14" s="49"/>
      <c r="I14" s="105"/>
      <c r="J14" s="43"/>
      <c r="K14" s="43"/>
      <c r="L14" s="150"/>
      <c r="M14" s="47"/>
      <c r="N14" s="150"/>
      <c r="O14" s="47"/>
      <c r="P14" s="28"/>
    </row>
    <row r="15" spans="1:16" ht="34.5" customHeight="1" x14ac:dyDescent="0.25">
      <c r="A15" s="241" t="s">
        <v>15</v>
      </c>
      <c r="B15" s="42" t="str">
        <f>Pools!D46</f>
        <v>Noah Diaz</v>
      </c>
      <c r="C15" s="42" t="str">
        <f>Pools!E46</f>
        <v>TZ</v>
      </c>
      <c r="I15" s="241" t="s">
        <v>15</v>
      </c>
      <c r="J15" s="42" t="str">
        <f>Pools!H46</f>
        <v>Kayla Rose-Cesani</v>
      </c>
      <c r="K15" s="42" t="str">
        <f>Pools!I46</f>
        <v>Wash</v>
      </c>
      <c r="P15" s="28"/>
    </row>
    <row r="16" spans="1:16" ht="38.25" customHeight="1" x14ac:dyDescent="0.25">
      <c r="A16" s="241"/>
      <c r="D16" s="243" t="str">
        <f>IF(D17=1,B15,IF(F17=1,B17," "))</f>
        <v>Noah Diaz</v>
      </c>
      <c r="E16" s="244"/>
      <c r="F16" s="244"/>
      <c r="G16" s="48" t="str">
        <f>IF(D17=1,C15,IF(F17=1,C17," "))</f>
        <v>TZ</v>
      </c>
      <c r="I16" s="241"/>
      <c r="J16" s="40"/>
      <c r="K16" s="40"/>
      <c r="L16" s="247" t="str">
        <f>IF(L17=1,J15,IF(N17=1,J17," "))</f>
        <v>Luis Ruiz</v>
      </c>
      <c r="M16" s="248"/>
      <c r="N16" s="248"/>
      <c r="O16" s="48" t="str">
        <f>IF(L17=1,K15,IF(N17=1,K17," "))</f>
        <v>TZ</v>
      </c>
      <c r="P16" s="28"/>
    </row>
    <row r="17" spans="1:16" ht="34.5" customHeight="1" x14ac:dyDescent="0.25">
      <c r="A17" s="241"/>
      <c r="B17" s="42" t="str">
        <f>Pools!D47</f>
        <v>Amy Nielson</v>
      </c>
      <c r="C17" s="52" t="str">
        <f>Pools!E47</f>
        <v>NP</v>
      </c>
      <c r="D17" s="111">
        <v>1</v>
      </c>
      <c r="E17" s="41" t="s">
        <v>281</v>
      </c>
      <c r="F17" s="111"/>
      <c r="G17" s="206">
        <v>2</v>
      </c>
      <c r="H17" s="40"/>
      <c r="I17" s="241"/>
      <c r="J17" s="42" t="str">
        <f>Pools!H47</f>
        <v>Luis Ruiz</v>
      </c>
      <c r="K17" s="52" t="str">
        <f>Pools!I47</f>
        <v>TZ</v>
      </c>
      <c r="L17" s="111"/>
      <c r="M17" s="41" t="s">
        <v>256</v>
      </c>
      <c r="N17" s="111">
        <v>1</v>
      </c>
      <c r="O17" s="206">
        <v>2</v>
      </c>
      <c r="P17" s="28"/>
    </row>
    <row r="18" spans="1:16" ht="34.5" customHeight="1" x14ac:dyDescent="0.25">
      <c r="A18" s="241"/>
      <c r="I18" s="241"/>
      <c r="J18" s="40"/>
      <c r="K18" s="40"/>
      <c r="P18" s="28"/>
    </row>
    <row r="19" spans="1:16" ht="34.5" customHeight="1" x14ac:dyDescent="0.25">
      <c r="A19" s="241"/>
      <c r="B19" s="42" t="str">
        <f>Pools!D43</f>
        <v>Gianni Gennaro</v>
      </c>
      <c r="C19" s="42" t="str">
        <f>Pools!E43</f>
        <v>Wash</v>
      </c>
      <c r="I19" s="241"/>
      <c r="J19" s="42" t="str">
        <f>Pools!H43</f>
        <v>Matt Lopez</v>
      </c>
      <c r="K19" s="42" t="str">
        <f>Pools!I43</f>
        <v>U</v>
      </c>
      <c r="P19" s="28"/>
    </row>
    <row r="20" spans="1:16" ht="38.25" customHeight="1" x14ac:dyDescent="0.25">
      <c r="A20" s="241"/>
      <c r="D20" s="247" t="str">
        <f>IF(D21=1,B19,IF(F21=1,B21," "))</f>
        <v>Gianni Gennaro</v>
      </c>
      <c r="E20" s="248"/>
      <c r="F20" s="248"/>
      <c r="G20" s="48" t="str">
        <f>IF(D21=1,C19,IF(F21=1,C21," "))</f>
        <v>Wash</v>
      </c>
      <c r="I20" s="241"/>
      <c r="J20" s="40"/>
      <c r="K20" s="40"/>
      <c r="L20" s="247" t="str">
        <f>IF(L21=1,J19,IF(N21=1,J21," "))</f>
        <v>Jeremy Small</v>
      </c>
      <c r="M20" s="248"/>
      <c r="N20" s="248"/>
      <c r="O20" s="48" t="str">
        <f>IF(L21=1,K19,IF(N21=1,K21," "))</f>
        <v>CN</v>
      </c>
      <c r="P20" s="28"/>
    </row>
    <row r="21" spans="1:16" ht="34.5" customHeight="1" x14ac:dyDescent="0.25">
      <c r="A21" s="241"/>
      <c r="B21" s="42" t="str">
        <f>Pools!D45</f>
        <v>Julian Alarcon</v>
      </c>
      <c r="C21" s="52" t="str">
        <f>Pools!E45</f>
        <v>King</v>
      </c>
      <c r="D21" s="111">
        <v>1</v>
      </c>
      <c r="E21" s="41" t="s">
        <v>280</v>
      </c>
      <c r="F21" s="111"/>
      <c r="G21" s="206">
        <v>2</v>
      </c>
      <c r="H21" s="40"/>
      <c r="I21" s="241"/>
      <c r="J21" s="42" t="str">
        <f>Pools!H45</f>
        <v>Jeremy Small</v>
      </c>
      <c r="K21" s="52" t="str">
        <f>Pools!I45</f>
        <v>CN</v>
      </c>
      <c r="L21" s="111"/>
      <c r="M21" s="41" t="s">
        <v>259</v>
      </c>
      <c r="N21" s="111">
        <v>1</v>
      </c>
      <c r="O21" s="206">
        <v>2</v>
      </c>
      <c r="P21" s="28"/>
    </row>
    <row r="22" spans="1:16" ht="30" customHeight="1" x14ac:dyDescent="0.25">
      <c r="A22" s="241"/>
      <c r="I22" s="241"/>
      <c r="J22" s="40"/>
      <c r="K22" s="40"/>
      <c r="P22" s="28"/>
    </row>
    <row r="23" spans="1:16" ht="27.75" customHeight="1" x14ac:dyDescent="0.25">
      <c r="A23" s="241"/>
      <c r="B23" s="42" t="str">
        <f>Pools!D44</f>
        <v>Vinny Yazetti</v>
      </c>
      <c r="C23" s="42" t="str">
        <f>Pools!E44</f>
        <v>JJEF</v>
      </c>
      <c r="I23" s="241"/>
      <c r="J23" s="42" t="str">
        <f>Pools!H44</f>
        <v>Sean Purtill</v>
      </c>
      <c r="K23" s="42" t="str">
        <f>Pools!I44</f>
        <v>JJEF</v>
      </c>
      <c r="P23" s="28"/>
    </row>
    <row r="24" spans="1:16" ht="41.25" customHeight="1" x14ac:dyDescent="0.25">
      <c r="A24" s="241"/>
      <c r="D24" s="243" t="s">
        <v>101</v>
      </c>
      <c r="E24" s="244"/>
      <c r="F24" s="244"/>
      <c r="G24" s="48" t="str">
        <f>IF(D25=1,C23,IF(F25=1,C25," "))</f>
        <v xml:space="preserve"> </v>
      </c>
      <c r="I24" s="241"/>
      <c r="J24" s="40"/>
      <c r="K24" s="40"/>
      <c r="L24" s="243" t="str">
        <f>IF(L25=1,J23,IF(N25=1,J25," "))</f>
        <v>Sean Purtill</v>
      </c>
      <c r="M24" s="244"/>
      <c r="N24" s="244"/>
      <c r="O24" s="42" t="str">
        <f>IF(L25=1,K23,IF(N25=1,K25," "))</f>
        <v>JJEF</v>
      </c>
      <c r="P24" s="28"/>
    </row>
    <row r="25" spans="1:16" ht="30" customHeight="1" x14ac:dyDescent="0.25">
      <c r="A25" s="241"/>
      <c r="B25" s="42" t="str">
        <f>Pools!D48</f>
        <v>X</v>
      </c>
      <c r="C25" s="52">
        <f>Pools!E48</f>
        <v>0</v>
      </c>
      <c r="D25" s="111"/>
      <c r="F25" s="111"/>
      <c r="G25" s="206"/>
      <c r="H25" s="40"/>
      <c r="I25" s="241"/>
      <c r="J25" s="42" t="str">
        <f>Pools!H48</f>
        <v>Oakley D'Alberto</v>
      </c>
      <c r="K25" s="52" t="str">
        <f>Pools!I48</f>
        <v>Wash</v>
      </c>
      <c r="L25" s="111">
        <v>1</v>
      </c>
      <c r="M25" s="41" t="s">
        <v>256</v>
      </c>
      <c r="N25" s="111"/>
      <c r="O25" s="206">
        <v>2</v>
      </c>
      <c r="P25" s="28"/>
    </row>
    <row r="26" spans="1:16" ht="19.5" customHeight="1" thickBot="1" x14ac:dyDescent="0.75">
      <c r="A26" s="105"/>
      <c r="B26" s="44"/>
      <c r="C26" s="44"/>
      <c r="D26" s="116"/>
      <c r="E26" s="49"/>
      <c r="F26" s="127"/>
      <c r="G26" s="49"/>
      <c r="H26" s="49"/>
      <c r="I26" s="105"/>
      <c r="J26" s="44"/>
      <c r="K26" s="44"/>
      <c r="L26" s="127"/>
      <c r="M26" s="49"/>
      <c r="N26" s="127"/>
      <c r="O26" s="49"/>
      <c r="P26" s="28"/>
    </row>
    <row r="27" spans="1:16" ht="27.75" customHeight="1" x14ac:dyDescent="0.25">
      <c r="A27" s="240" t="s">
        <v>16</v>
      </c>
      <c r="B27" s="42" t="str">
        <f>Pools!D46</f>
        <v>Noah Diaz</v>
      </c>
      <c r="C27" s="42" t="str">
        <f>Pools!E46</f>
        <v>TZ</v>
      </c>
      <c r="I27" s="240" t="s">
        <v>16</v>
      </c>
      <c r="J27" s="42" t="str">
        <f>Pools!H46</f>
        <v>Kayla Rose-Cesani</v>
      </c>
      <c r="K27" s="42" t="str">
        <f>Pools!I46</f>
        <v>Wash</v>
      </c>
      <c r="P27" s="28"/>
    </row>
    <row r="28" spans="1:16" ht="37.5" customHeight="1" x14ac:dyDescent="0.25">
      <c r="A28" s="241"/>
      <c r="D28" s="247" t="s">
        <v>101</v>
      </c>
      <c r="E28" s="248"/>
      <c r="F28" s="248"/>
      <c r="G28" s="48" t="str">
        <f>IF(D29=1,C27,IF(F29=1,C29," "))</f>
        <v xml:space="preserve"> </v>
      </c>
      <c r="I28" s="241"/>
      <c r="J28" s="40"/>
      <c r="K28" s="40"/>
      <c r="L28" s="247" t="str">
        <f>IF(L29=1,J27,IF(N29=1,J29," "))</f>
        <v>Kayla Rose-Cesani</v>
      </c>
      <c r="M28" s="248"/>
      <c r="N28" s="248"/>
      <c r="O28" s="48" t="str">
        <f>IF(L29=1,K27,IF(N29=1,K29," "))</f>
        <v>Wash</v>
      </c>
      <c r="P28" s="28"/>
    </row>
    <row r="29" spans="1:16" ht="30" customHeight="1" x14ac:dyDescent="0.25">
      <c r="A29" s="241"/>
      <c r="B29" s="42" t="str">
        <f>Pools!D48</f>
        <v>X</v>
      </c>
      <c r="C29" s="52">
        <f>Pools!E48</f>
        <v>0</v>
      </c>
      <c r="D29" s="111"/>
      <c r="F29" s="111"/>
      <c r="G29" s="206"/>
      <c r="H29" s="40"/>
      <c r="I29" s="241"/>
      <c r="J29" s="42" t="str">
        <f>Pools!H48</f>
        <v>Oakley D'Alberto</v>
      </c>
      <c r="K29" s="52" t="str">
        <f>Pools!I48</f>
        <v>Wash</v>
      </c>
      <c r="L29" s="111">
        <v>1</v>
      </c>
      <c r="M29" s="41" t="s">
        <v>313</v>
      </c>
      <c r="N29" s="111"/>
      <c r="O29" s="206">
        <v>2</v>
      </c>
      <c r="P29" s="28"/>
    </row>
    <row r="30" spans="1:16" ht="30" customHeight="1" x14ac:dyDescent="0.25">
      <c r="A30" s="241"/>
      <c r="C30" s="100"/>
      <c r="I30" s="241"/>
      <c r="J30" s="40"/>
      <c r="K30" s="40"/>
      <c r="P30" s="28"/>
    </row>
    <row r="31" spans="1:16" ht="27.75" customHeight="1" x14ac:dyDescent="0.25">
      <c r="A31" s="241"/>
      <c r="B31" s="42" t="str">
        <f>Pools!D43</f>
        <v>Gianni Gennaro</v>
      </c>
      <c r="C31" s="42" t="str">
        <f>Pools!E43</f>
        <v>Wash</v>
      </c>
      <c r="I31" s="241"/>
      <c r="J31" s="42" t="str">
        <f>Pools!H43</f>
        <v>Matt Lopez</v>
      </c>
      <c r="K31" s="42" t="str">
        <f>Pools!I43</f>
        <v>U</v>
      </c>
      <c r="P31" s="28"/>
    </row>
    <row r="32" spans="1:16" ht="30" customHeight="1" x14ac:dyDescent="0.25">
      <c r="A32" s="241"/>
      <c r="D32" s="247" t="str">
        <f>IF(D33=1,B31,IF(F33=1,B33," "))</f>
        <v>Gianni Gennaro</v>
      </c>
      <c r="E32" s="248"/>
      <c r="F32" s="248"/>
      <c r="G32" s="42" t="str">
        <f>IF(D33=1,C31,IF(F33=1,C33," "))</f>
        <v>Wash</v>
      </c>
      <c r="H32" s="40"/>
      <c r="I32" s="241"/>
      <c r="J32" s="40"/>
      <c r="K32" s="40"/>
      <c r="L32" s="247" t="str">
        <f>IF(L33=1,J31,IF(N33=1,J33," "))</f>
        <v>Luis Ruiz</v>
      </c>
      <c r="M32" s="248"/>
      <c r="N32" s="248"/>
      <c r="O32" s="48" t="str">
        <f>IF(L33=1,K31,IF(N33=1,K33," "))</f>
        <v>TZ</v>
      </c>
      <c r="P32" s="28"/>
    </row>
    <row r="33" spans="1:16" ht="30" customHeight="1" x14ac:dyDescent="0.25">
      <c r="A33" s="241"/>
      <c r="B33" s="42" t="str">
        <f>Pools!D47</f>
        <v>Amy Nielson</v>
      </c>
      <c r="C33" s="52" t="str">
        <f>Pools!E47</f>
        <v>NP</v>
      </c>
      <c r="D33" s="111">
        <v>1</v>
      </c>
      <c r="E33" s="41" t="s">
        <v>241</v>
      </c>
      <c r="F33" s="111"/>
      <c r="G33" s="206">
        <v>2</v>
      </c>
      <c r="H33" s="40"/>
      <c r="I33" s="241"/>
      <c r="J33" s="42" t="str">
        <f>Pools!H47</f>
        <v>Luis Ruiz</v>
      </c>
      <c r="K33" s="52" t="str">
        <f>Pools!I47</f>
        <v>TZ</v>
      </c>
      <c r="L33" s="111"/>
      <c r="M33" s="41" t="s">
        <v>314</v>
      </c>
      <c r="N33" s="111">
        <v>1</v>
      </c>
      <c r="O33" s="206">
        <v>2</v>
      </c>
      <c r="P33" s="28"/>
    </row>
    <row r="34" spans="1:16" ht="30" customHeight="1" x14ac:dyDescent="0.25">
      <c r="A34" s="241"/>
      <c r="I34" s="241"/>
      <c r="J34" s="40"/>
      <c r="K34" s="40"/>
      <c r="P34" s="28"/>
    </row>
    <row r="35" spans="1:16" ht="27.75" customHeight="1" x14ac:dyDescent="0.25">
      <c r="A35" s="241"/>
      <c r="B35" s="42" t="str">
        <f>Pools!D44</f>
        <v>Vinny Yazetti</v>
      </c>
      <c r="C35" s="42" t="str">
        <f>Pools!E44</f>
        <v>JJEF</v>
      </c>
      <c r="I35" s="241"/>
      <c r="J35" s="42" t="str">
        <f>Pools!H44</f>
        <v>Sean Purtill</v>
      </c>
      <c r="K35" s="42" t="str">
        <f>Pools!I44</f>
        <v>JJEF</v>
      </c>
      <c r="P35" s="28"/>
    </row>
    <row r="36" spans="1:16" ht="28.5" customHeight="1" x14ac:dyDescent="0.25">
      <c r="A36" s="241"/>
      <c r="D36" s="247" t="str">
        <f>IF(D37=1,B35,IF(F37=1,B37," "))</f>
        <v>Julian Alarcon</v>
      </c>
      <c r="E36" s="248"/>
      <c r="F36" s="248"/>
      <c r="G36" s="93" t="str">
        <f>IF(D37=1,C35,IF(F37=1,C37," "))</f>
        <v>King</v>
      </c>
      <c r="H36" s="191"/>
      <c r="I36" s="241"/>
      <c r="J36" s="40"/>
      <c r="K36" s="40"/>
      <c r="L36" s="247" t="str">
        <f>IF(L37=1,J35,IF(N37=1,J37," "))</f>
        <v>Jeremy Small</v>
      </c>
      <c r="M36" s="248"/>
      <c r="N36" s="248"/>
      <c r="O36" s="48" t="str">
        <f>IF(L37=1,K35,IF(N37=1,K37," "))</f>
        <v>CN</v>
      </c>
      <c r="P36" s="28"/>
    </row>
    <row r="37" spans="1:16" ht="28.5" customHeight="1" x14ac:dyDescent="0.25">
      <c r="A37" s="241"/>
      <c r="B37" s="42" t="str">
        <f>Pools!D45</f>
        <v>Julian Alarcon</v>
      </c>
      <c r="C37" s="52" t="str">
        <f>Pools!E45</f>
        <v>King</v>
      </c>
      <c r="D37" s="111"/>
      <c r="E37" s="41" t="s">
        <v>313</v>
      </c>
      <c r="F37" s="111">
        <v>1</v>
      </c>
      <c r="G37" s="206">
        <v>2</v>
      </c>
      <c r="H37" s="40"/>
      <c r="I37" s="241"/>
      <c r="J37" s="42" t="str">
        <f>Pools!H45</f>
        <v>Jeremy Small</v>
      </c>
      <c r="K37" s="52" t="str">
        <f>Pools!I45</f>
        <v>CN</v>
      </c>
      <c r="L37" s="111"/>
      <c r="M37" s="41" t="s">
        <v>293</v>
      </c>
      <c r="N37" s="111">
        <v>1</v>
      </c>
      <c r="O37" s="206">
        <v>1</v>
      </c>
      <c r="P37" s="28"/>
    </row>
    <row r="38" spans="1:16" ht="34.5" customHeight="1" thickBot="1" x14ac:dyDescent="0.3">
      <c r="A38" s="242"/>
      <c r="B38" s="44"/>
      <c r="C38" s="44"/>
      <c r="D38" s="116"/>
      <c r="E38" s="49"/>
      <c r="F38" s="127"/>
      <c r="G38" s="49"/>
      <c r="H38" s="49"/>
      <c r="I38" s="242"/>
      <c r="J38" s="44"/>
      <c r="K38" s="44"/>
      <c r="L38" s="127"/>
      <c r="M38" s="49"/>
      <c r="N38" s="127"/>
      <c r="O38" s="49"/>
      <c r="P38" s="28"/>
    </row>
    <row r="39" spans="1:16" ht="33" customHeight="1" x14ac:dyDescent="0.25">
      <c r="A39" s="240" t="s">
        <v>17</v>
      </c>
      <c r="B39" s="42" t="str">
        <f>Pools!D45</f>
        <v>Julian Alarcon</v>
      </c>
      <c r="C39" s="42" t="str">
        <f>Pools!E45</f>
        <v>King</v>
      </c>
      <c r="I39" s="240" t="s">
        <v>17</v>
      </c>
      <c r="J39" s="42" t="str">
        <f>Pools!H45</f>
        <v>Jeremy Small</v>
      </c>
      <c r="K39" s="42" t="str">
        <f>Pools!I45</f>
        <v>CN</v>
      </c>
      <c r="P39" s="28"/>
    </row>
    <row r="40" spans="1:16" ht="25.5" customHeight="1" x14ac:dyDescent="0.25">
      <c r="A40" s="241"/>
      <c r="C40" s="54"/>
      <c r="D40" s="248" t="str">
        <f>IF(D41=1,B39,IF(F41=1,B41," "))</f>
        <v>Julian Alarcon</v>
      </c>
      <c r="E40" s="248"/>
      <c r="F40" s="248"/>
      <c r="G40" s="48" t="str">
        <f>IF(D41=1,C39,IF(F41=1,C41," "))</f>
        <v>King</v>
      </c>
      <c r="I40" s="241"/>
      <c r="J40" s="40"/>
      <c r="K40" s="40"/>
      <c r="L40" s="247" t="str">
        <f>IF(L41=1,J39,IF(N41=1,J41," "))</f>
        <v>Jeremy Small</v>
      </c>
      <c r="M40" s="248"/>
      <c r="N40" s="248"/>
      <c r="O40" s="48" t="str">
        <f>IF(L41=1,K39,IF(N41=1,K41," "))</f>
        <v>CN</v>
      </c>
      <c r="P40" s="28"/>
    </row>
    <row r="41" spans="1:16" ht="25.5" customHeight="1" x14ac:dyDescent="0.25">
      <c r="A41" s="241"/>
      <c r="B41" s="42" t="str">
        <f>Pools!D47</f>
        <v>Amy Nielson</v>
      </c>
      <c r="C41" s="52" t="str">
        <f>Pools!E47</f>
        <v>NP</v>
      </c>
      <c r="D41" s="111">
        <v>1</v>
      </c>
      <c r="E41" s="41" t="s">
        <v>259</v>
      </c>
      <c r="F41" s="111"/>
      <c r="G41" s="206">
        <v>2</v>
      </c>
      <c r="H41" s="40"/>
      <c r="I41" s="241"/>
      <c r="J41" s="42" t="str">
        <f>Pools!H47</f>
        <v>Luis Ruiz</v>
      </c>
      <c r="K41" s="52" t="str">
        <f>Pools!I47</f>
        <v>TZ</v>
      </c>
      <c r="L41" s="111">
        <v>1</v>
      </c>
      <c r="M41" s="41" t="s">
        <v>349</v>
      </c>
      <c r="N41" s="111"/>
      <c r="O41" s="206">
        <v>1.5</v>
      </c>
      <c r="P41" s="28"/>
    </row>
    <row r="42" spans="1:16" ht="25.5" customHeight="1" x14ac:dyDescent="0.25">
      <c r="A42" s="241"/>
      <c r="I42" s="241"/>
      <c r="J42" s="40"/>
      <c r="K42" s="40"/>
      <c r="P42" s="28"/>
    </row>
    <row r="43" spans="1:16" ht="25.5" customHeight="1" x14ac:dyDescent="0.25">
      <c r="A43" s="241"/>
      <c r="B43" s="42" t="str">
        <f>Pools!D44</f>
        <v>Vinny Yazetti</v>
      </c>
      <c r="C43" s="42" t="str">
        <f>Pools!E44</f>
        <v>JJEF</v>
      </c>
      <c r="I43" s="241"/>
      <c r="J43" s="42" t="str">
        <f>Pools!H44</f>
        <v>Sean Purtill</v>
      </c>
      <c r="K43" s="42" t="str">
        <f>Pools!I44</f>
        <v>JJEF</v>
      </c>
      <c r="P43" s="28"/>
    </row>
    <row r="44" spans="1:16" ht="25.5" customHeight="1" x14ac:dyDescent="0.25">
      <c r="A44" s="241"/>
      <c r="C44" s="54"/>
      <c r="D44" s="248" t="str">
        <f>IF(D45=1,B43,IF(F45=1,B45," "))</f>
        <v>Noah Diaz</v>
      </c>
      <c r="E44" s="248"/>
      <c r="F44" s="248"/>
      <c r="G44" s="48" t="str">
        <f>IF(D45=1,C43,IF(F45=1,C45," "))</f>
        <v>TZ</v>
      </c>
      <c r="I44" s="241"/>
      <c r="J44" s="40"/>
      <c r="K44" s="40"/>
      <c r="L44" s="247" t="str">
        <f>IF(L45=1,J43,IF(N45=1,J45," "))</f>
        <v>Sean Purtill</v>
      </c>
      <c r="M44" s="248"/>
      <c r="N44" s="248"/>
      <c r="O44" s="48" t="str">
        <f>IF(L45=1,K43,IF(N45=1,K45," "))</f>
        <v>JJEF</v>
      </c>
      <c r="P44" s="28"/>
    </row>
    <row r="45" spans="1:16" ht="25.5" customHeight="1" x14ac:dyDescent="0.25">
      <c r="A45" s="241"/>
      <c r="B45" s="42" t="str">
        <f>Pools!D46</f>
        <v>Noah Diaz</v>
      </c>
      <c r="C45" s="52" t="str">
        <f>Pools!E46</f>
        <v>TZ</v>
      </c>
      <c r="D45" s="111"/>
      <c r="E45" s="41" t="s">
        <v>316</v>
      </c>
      <c r="F45" s="111">
        <v>1</v>
      </c>
      <c r="G45" s="206">
        <v>2</v>
      </c>
      <c r="H45" s="40"/>
      <c r="I45" s="241"/>
      <c r="J45" s="42" t="str">
        <f>Pools!H46</f>
        <v>Kayla Rose-Cesani</v>
      </c>
      <c r="K45" s="52" t="str">
        <f>Pools!I46</f>
        <v>Wash</v>
      </c>
      <c r="L45" s="111">
        <v>1</v>
      </c>
      <c r="M45" s="41" t="s">
        <v>230</v>
      </c>
      <c r="N45" s="111"/>
      <c r="O45" s="206">
        <v>1.5</v>
      </c>
      <c r="P45" s="28"/>
    </row>
    <row r="46" spans="1:16" ht="25.5" customHeight="1" x14ac:dyDescent="0.25">
      <c r="A46" s="241"/>
      <c r="I46" s="241"/>
      <c r="J46" s="40"/>
      <c r="K46" s="40"/>
      <c r="P46" s="28"/>
    </row>
    <row r="47" spans="1:16" ht="25.5" customHeight="1" x14ac:dyDescent="0.25">
      <c r="A47" s="241"/>
      <c r="B47" s="42" t="str">
        <f>Pools!D43</f>
        <v>Gianni Gennaro</v>
      </c>
      <c r="C47" s="42" t="str">
        <f>Pools!E43</f>
        <v>Wash</v>
      </c>
      <c r="I47" s="241"/>
      <c r="J47" s="42" t="str">
        <f>Pools!H43</f>
        <v>Matt Lopez</v>
      </c>
      <c r="K47" s="42" t="str">
        <f>Pools!I43</f>
        <v>U</v>
      </c>
      <c r="P47" s="28"/>
    </row>
    <row r="48" spans="1:16" ht="25.5" customHeight="1" x14ac:dyDescent="0.25">
      <c r="A48" s="241"/>
      <c r="C48" s="54"/>
      <c r="D48" s="248" t="s">
        <v>101</v>
      </c>
      <c r="E48" s="248"/>
      <c r="F48" s="248"/>
      <c r="G48" s="48" t="str">
        <f>IF(D49=1,C47,IF(F49=1,C49," "))</f>
        <v xml:space="preserve"> </v>
      </c>
      <c r="I48" s="241"/>
      <c r="J48" s="40"/>
      <c r="K48" s="40"/>
      <c r="L48" s="247" t="str">
        <f>IF(L49=1,J47,IF(N49=1,J49," "))</f>
        <v>Matt Lopez</v>
      </c>
      <c r="M48" s="248"/>
      <c r="N48" s="248"/>
      <c r="O48" s="48" t="str">
        <f>IF(L49=1,K47,IF(N49=1,K49," "))</f>
        <v>U</v>
      </c>
      <c r="P48" s="28"/>
    </row>
    <row r="49" spans="1:16" ht="25.5" customHeight="1" x14ac:dyDescent="0.25">
      <c r="A49" s="241"/>
      <c r="B49" s="42" t="str">
        <f>Pools!D48</f>
        <v>X</v>
      </c>
      <c r="C49" s="52">
        <f>Pools!E48</f>
        <v>0</v>
      </c>
      <c r="D49" s="111"/>
      <c r="F49" s="111"/>
      <c r="G49" s="206"/>
      <c r="H49" s="40"/>
      <c r="I49" s="241"/>
      <c r="J49" s="42" t="str">
        <f>Pools!H48</f>
        <v>Oakley D'Alberto</v>
      </c>
      <c r="K49" s="52" t="str">
        <f>Pools!I48</f>
        <v>Wash</v>
      </c>
      <c r="L49" s="111">
        <v>1</v>
      </c>
      <c r="M49" s="41" t="s">
        <v>350</v>
      </c>
      <c r="N49" s="111"/>
      <c r="O49" s="206">
        <v>2</v>
      </c>
      <c r="P49" s="28"/>
    </row>
    <row r="50" spans="1:16" ht="38.25" customHeight="1" thickBot="1" x14ac:dyDescent="0.3">
      <c r="A50" s="242"/>
      <c r="B50" s="44"/>
      <c r="C50" s="44"/>
      <c r="D50" s="116"/>
      <c r="E50" s="49"/>
      <c r="F50" s="127"/>
      <c r="G50" s="49"/>
      <c r="H50" s="49"/>
      <c r="I50" s="242"/>
      <c r="J50" s="44"/>
      <c r="K50" s="49"/>
      <c r="L50" s="127"/>
      <c r="M50" s="49"/>
      <c r="N50" s="127"/>
      <c r="O50" s="49"/>
      <c r="P50" s="28"/>
    </row>
    <row r="51" spans="1:16" ht="27.75" customHeight="1" x14ac:dyDescent="0.25">
      <c r="A51" s="240" t="s">
        <v>18</v>
      </c>
      <c r="B51" s="42" t="str">
        <f>Pools!D44</f>
        <v>Vinny Yazetti</v>
      </c>
      <c r="C51" s="42" t="str">
        <f>Pools!E44</f>
        <v>JJEF</v>
      </c>
      <c r="I51" s="240" t="s">
        <v>18</v>
      </c>
      <c r="J51" s="42" t="str">
        <f>Pools!H44</f>
        <v>Sean Purtill</v>
      </c>
      <c r="K51" s="42" t="str">
        <f>Pools!I44</f>
        <v>JJEF</v>
      </c>
      <c r="P51" s="28"/>
    </row>
    <row r="52" spans="1:16" ht="37.5" customHeight="1" x14ac:dyDescent="0.25">
      <c r="A52" s="241"/>
      <c r="C52" s="54"/>
      <c r="D52" s="247" t="str">
        <f>IF(D53=1,B51,IF(F53=1,B53," "))</f>
        <v>Vinny Yazetti</v>
      </c>
      <c r="E52" s="248"/>
      <c r="F52" s="248"/>
      <c r="G52" s="48" t="str">
        <f>IF(D53=1,C51,IF(F53=1,C53," "))</f>
        <v>JJEF</v>
      </c>
      <c r="I52" s="241"/>
      <c r="J52" s="40"/>
      <c r="K52" s="40"/>
      <c r="L52" s="247" t="str">
        <f>IF(L53=1,J51,IF(N53=1,J53," "))</f>
        <v>Luis Ruiz</v>
      </c>
      <c r="M52" s="248"/>
      <c r="N52" s="248"/>
      <c r="O52" s="48" t="str">
        <f>IF(L53=1,K51,IF(N53=1,K53," "))</f>
        <v>TZ</v>
      </c>
      <c r="P52" s="28"/>
    </row>
    <row r="53" spans="1:16" ht="30" customHeight="1" x14ac:dyDescent="0.25">
      <c r="A53" s="241"/>
      <c r="B53" s="42" t="str">
        <f>Pools!D47</f>
        <v>Amy Nielson</v>
      </c>
      <c r="C53" s="52" t="str">
        <f>Pools!E47</f>
        <v>NP</v>
      </c>
      <c r="D53" s="111">
        <v>1</v>
      </c>
      <c r="E53" s="41" t="s">
        <v>331</v>
      </c>
      <c r="F53" s="111"/>
      <c r="G53" s="206">
        <v>2</v>
      </c>
      <c r="H53" s="40"/>
      <c r="I53" s="241"/>
      <c r="J53" s="42" t="str">
        <f>Pools!H47</f>
        <v>Luis Ruiz</v>
      </c>
      <c r="K53" s="52" t="str">
        <f>Pools!I47</f>
        <v>TZ</v>
      </c>
      <c r="L53" s="111"/>
      <c r="M53" s="41" t="s">
        <v>373</v>
      </c>
      <c r="N53" s="111">
        <v>1</v>
      </c>
      <c r="O53" s="206">
        <v>2</v>
      </c>
      <c r="P53" s="28"/>
    </row>
    <row r="54" spans="1:16" ht="30" customHeight="1" x14ac:dyDescent="0.25">
      <c r="A54" s="241"/>
      <c r="I54" s="241"/>
      <c r="J54" s="40"/>
      <c r="K54" s="40"/>
      <c r="P54" s="28"/>
    </row>
    <row r="55" spans="1:16" ht="27.75" customHeight="1" x14ac:dyDescent="0.25">
      <c r="A55" s="241"/>
      <c r="B55" s="42" t="str">
        <f>Pools!D45</f>
        <v>Julian Alarcon</v>
      </c>
      <c r="C55" s="42" t="str">
        <f>Pools!E45</f>
        <v>King</v>
      </c>
      <c r="I55" s="241"/>
      <c r="J55" s="42" t="str">
        <f>Pools!H45</f>
        <v>Jeremy Small</v>
      </c>
      <c r="K55" s="42" t="str">
        <f>Pools!I45</f>
        <v>CN</v>
      </c>
      <c r="P55" s="28"/>
    </row>
    <row r="56" spans="1:16" ht="30" customHeight="1" x14ac:dyDescent="0.25">
      <c r="A56" s="241"/>
      <c r="C56" s="54"/>
      <c r="D56" s="248" t="s">
        <v>101</v>
      </c>
      <c r="E56" s="248"/>
      <c r="F56" s="248"/>
      <c r="G56" s="48" t="str">
        <f>IF(D57=1,C55,IF(F57=1,C57," "))</f>
        <v xml:space="preserve"> </v>
      </c>
      <c r="I56" s="241"/>
      <c r="J56" s="40"/>
      <c r="K56" s="54"/>
      <c r="L56" s="247" t="str">
        <f>IF(L57=1,J55,IF(N57=1,J57," "))</f>
        <v>Jeremy Small</v>
      </c>
      <c r="M56" s="248"/>
      <c r="N56" s="248"/>
      <c r="O56" s="48" t="str">
        <f>IF(L57=1,K55,IF(N57=1,K57," "))</f>
        <v>CN</v>
      </c>
      <c r="P56" s="28"/>
    </row>
    <row r="57" spans="1:16" ht="30" customHeight="1" x14ac:dyDescent="0.25">
      <c r="A57" s="241"/>
      <c r="B57" s="42" t="str">
        <f>Pools!D48</f>
        <v>X</v>
      </c>
      <c r="C57" s="52">
        <f>Pools!E48</f>
        <v>0</v>
      </c>
      <c r="D57" s="111"/>
      <c r="F57" s="111"/>
      <c r="G57" s="206"/>
      <c r="H57" s="40"/>
      <c r="I57" s="241"/>
      <c r="J57" s="42" t="str">
        <f>Pools!H48</f>
        <v>Oakley D'Alberto</v>
      </c>
      <c r="K57" s="52" t="str">
        <f>Pools!I48</f>
        <v>Wash</v>
      </c>
      <c r="L57" s="111">
        <v>1</v>
      </c>
      <c r="M57" s="41" t="s">
        <v>301</v>
      </c>
      <c r="N57" s="111"/>
      <c r="O57" s="206">
        <v>2</v>
      </c>
      <c r="P57" s="28"/>
    </row>
    <row r="58" spans="1:16" ht="30" customHeight="1" x14ac:dyDescent="0.25">
      <c r="A58" s="241"/>
      <c r="I58" s="241"/>
      <c r="J58" s="40"/>
      <c r="K58" s="40"/>
      <c r="P58" s="28"/>
    </row>
    <row r="59" spans="1:16" ht="27.75" customHeight="1" x14ac:dyDescent="0.25">
      <c r="A59" s="241"/>
      <c r="B59" s="42" t="str">
        <f>Pools!D43</f>
        <v>Gianni Gennaro</v>
      </c>
      <c r="C59" s="42" t="str">
        <f>Pools!E43</f>
        <v>Wash</v>
      </c>
      <c r="I59" s="241"/>
      <c r="J59" s="42" t="str">
        <f>Pools!H43</f>
        <v>Matt Lopez</v>
      </c>
      <c r="K59" s="42" t="str">
        <f>Pools!I43</f>
        <v>U</v>
      </c>
      <c r="P59" s="28"/>
    </row>
    <row r="60" spans="1:16" ht="35.25" customHeight="1" x14ac:dyDescent="0.25">
      <c r="A60" s="241"/>
      <c r="C60" s="54"/>
      <c r="D60" s="248" t="str">
        <f>IF(D61=1,B59,IF(F61=1,B61," "))</f>
        <v>Gianni Gennaro</v>
      </c>
      <c r="E60" s="248"/>
      <c r="F60" s="248"/>
      <c r="G60" s="48" t="str">
        <f>IF(D61=1,C59,IF(F61=1,C61," "))</f>
        <v>Wash</v>
      </c>
      <c r="I60" s="241"/>
      <c r="J60" s="40"/>
      <c r="K60" s="40"/>
      <c r="L60" s="247" t="str">
        <f>IF(L61=1,J59,IF(N61=1,J61," "))</f>
        <v>Matt Lopez</v>
      </c>
      <c r="M60" s="248"/>
      <c r="N60" s="248"/>
      <c r="O60" s="48" t="str">
        <f>IF(L61=1,K59,IF(N61=1,K61," "))</f>
        <v>U</v>
      </c>
      <c r="P60" s="28"/>
    </row>
    <row r="61" spans="1:16" ht="30" customHeight="1" x14ac:dyDescent="0.25">
      <c r="A61" s="241"/>
      <c r="B61" s="42" t="str">
        <f>Pools!D46</f>
        <v>Noah Diaz</v>
      </c>
      <c r="C61" s="52" t="str">
        <f>Pools!E46</f>
        <v>TZ</v>
      </c>
      <c r="D61" s="111">
        <v>1</v>
      </c>
      <c r="E61" s="41" t="s">
        <v>288</v>
      </c>
      <c r="F61" s="111"/>
      <c r="G61" s="206">
        <v>2</v>
      </c>
      <c r="H61" s="40"/>
      <c r="I61" s="241"/>
      <c r="J61" s="42" t="str">
        <f>Pools!H46</f>
        <v>Kayla Rose-Cesani</v>
      </c>
      <c r="K61" s="52" t="str">
        <f>Pools!I46</f>
        <v>Wash</v>
      </c>
      <c r="L61" s="111">
        <v>1</v>
      </c>
      <c r="M61" s="41" t="s">
        <v>374</v>
      </c>
      <c r="N61" s="111"/>
      <c r="O61" s="206">
        <v>1.5</v>
      </c>
      <c r="P61" s="28"/>
    </row>
    <row r="62" spans="1:16" ht="44.25" customHeight="1" thickBot="1" x14ac:dyDescent="0.3">
      <c r="A62" s="242"/>
      <c r="B62" s="44"/>
      <c r="C62" s="44"/>
      <c r="D62" s="116"/>
      <c r="E62" s="49"/>
      <c r="F62" s="127"/>
      <c r="G62" s="49"/>
      <c r="H62" s="49"/>
      <c r="I62" s="242"/>
      <c r="J62" s="49"/>
      <c r="K62" s="49"/>
      <c r="L62" s="127"/>
      <c r="M62" s="49"/>
      <c r="N62" s="127"/>
      <c r="O62" s="49"/>
    </row>
    <row r="63" spans="1:16" s="25" customFormat="1" ht="21.75" customHeight="1" thickBot="1" x14ac:dyDescent="0.25">
      <c r="A63" s="51" t="s">
        <v>54</v>
      </c>
      <c r="B63" s="45" t="s">
        <v>48</v>
      </c>
      <c r="C63" s="45" t="s">
        <v>32</v>
      </c>
      <c r="D63" s="119" t="s">
        <v>49</v>
      </c>
      <c r="E63" s="51" t="s">
        <v>50</v>
      </c>
      <c r="F63" s="117" t="s">
        <v>51</v>
      </c>
      <c r="G63" s="51" t="s">
        <v>47</v>
      </c>
      <c r="H63" s="51"/>
      <c r="I63" s="51" t="s">
        <v>54</v>
      </c>
      <c r="J63" s="51" t="s">
        <v>48</v>
      </c>
      <c r="K63" s="51" t="s">
        <v>32</v>
      </c>
      <c r="L63" s="117" t="s">
        <v>49</v>
      </c>
      <c r="M63" s="51" t="s">
        <v>50</v>
      </c>
      <c r="N63" s="117" t="s">
        <v>51</v>
      </c>
      <c r="O63" s="51" t="s">
        <v>47</v>
      </c>
    </row>
    <row r="64" spans="1:16" ht="35.25" customHeight="1" x14ac:dyDescent="0.25">
      <c r="A64" s="167"/>
      <c r="B64" s="157" t="str">
        <f>Pools!D43</f>
        <v>Gianni Gennaro</v>
      </c>
      <c r="C64" s="157" t="str">
        <f>Pools!E43</f>
        <v>Wash</v>
      </c>
      <c r="D64" s="157">
        <f>IF(B64=0," ",COUNTIF($D$4:$D$13,B64)+COUNTIF($D$16:$D$25,B64)+COUNTIF($D$28:$D$37,B64)+COUNTIF($D$40:$D$49,B64)+COUNTIF($D$52:$D$61,B64))</f>
        <v>4</v>
      </c>
      <c r="E64" s="157" t="s">
        <v>50</v>
      </c>
      <c r="F64" s="157">
        <f>IF(B64=0," ",COUNTA($B$51:$B$61)-1-COUNTIF($B$51:$B$61,0)-D64)-1</f>
        <v>0</v>
      </c>
      <c r="G64" s="174">
        <v>1</v>
      </c>
      <c r="H64" s="167"/>
      <c r="I64" s="167"/>
      <c r="J64" s="157" t="str">
        <f>Pools!H45</f>
        <v>Jeremy Small</v>
      </c>
      <c r="K64" s="157" t="str">
        <f>Pools!I45</f>
        <v>CN</v>
      </c>
      <c r="L64" s="157">
        <f t="shared" ref="L64:L69" si="0">IF(J64=0," ",COUNTIF($L$4:$L$13,J64)+COUNTIF($L$16:$L$25,J64)+COUNTIF($L$28:$L$37,J64)+COUNTIF($L$40:$L$49,J64)+COUNTIF($L$52:$L$61,J64))</f>
        <v>5</v>
      </c>
      <c r="M64" s="173" t="s">
        <v>50</v>
      </c>
      <c r="N64" s="157">
        <f t="shared" ref="N64:N69" si="1">IF(K64=0," ",COUNTA($J$51:$J$61)-1-COUNTIF($J$51:$J$61,0)-L64)</f>
        <v>0</v>
      </c>
      <c r="O64" s="174">
        <v>1</v>
      </c>
    </row>
    <row r="65" spans="1:15" ht="35.25" customHeight="1" x14ac:dyDescent="0.25">
      <c r="A65" s="168"/>
      <c r="B65" s="50" t="str">
        <f>Pools!D46</f>
        <v>Noah Diaz</v>
      </c>
      <c r="C65" s="50" t="str">
        <f>Pools!E46</f>
        <v>TZ</v>
      </c>
      <c r="D65" s="50">
        <f>IF(B65=0," ",COUNTIF($D$4:$D$13,B65)+COUNTIF($D$16:$D$25,B65)+COUNTIF($D$28:$D$37,B65)+COUNTIF($D$40:$D$49,B65)+COUNTIF($D$52:$D$61,B65))</f>
        <v>3</v>
      </c>
      <c r="E65" s="50" t="s">
        <v>50</v>
      </c>
      <c r="F65" s="50">
        <f>IF(B65=0," ",COUNTA($B$51:$B$61)-1-COUNTIF($B$51:$B$61,0)-D65)-1</f>
        <v>1</v>
      </c>
      <c r="G65" s="175">
        <v>2</v>
      </c>
      <c r="H65" s="168"/>
      <c r="I65" s="168"/>
      <c r="J65" s="50" t="str">
        <f>Pools!H47</f>
        <v>Luis Ruiz</v>
      </c>
      <c r="K65" s="50" t="str">
        <f>Pools!I47</f>
        <v>TZ</v>
      </c>
      <c r="L65" s="50">
        <f t="shared" si="0"/>
        <v>4</v>
      </c>
      <c r="M65" s="51" t="s">
        <v>50</v>
      </c>
      <c r="N65" s="50">
        <f t="shared" si="1"/>
        <v>1</v>
      </c>
      <c r="O65" s="175">
        <v>2</v>
      </c>
    </row>
    <row r="66" spans="1:15" ht="35.25" customHeight="1" x14ac:dyDescent="0.25">
      <c r="A66" s="168"/>
      <c r="B66" s="50" t="str">
        <f>Pools!D45</f>
        <v>Julian Alarcon</v>
      </c>
      <c r="C66" s="50" t="str">
        <f>Pools!E45</f>
        <v>King</v>
      </c>
      <c r="D66" s="50">
        <f>IF(B66=0," ",COUNTIF($D$4:$D$13,B66)+COUNTIF($D$16:$D$25,B66)+COUNTIF($D$28:$D$37,B66)+COUNTIF($D$40:$D$49,B66)+COUNTIF($D$52:$D$61,B66))</f>
        <v>2</v>
      </c>
      <c r="E66" s="50" t="s">
        <v>50</v>
      </c>
      <c r="F66" s="50">
        <f>IF(B66=0," ",COUNTA($B$51:$B$61)-1-COUNTIF($B$51:$B$61,0)-D66)-1</f>
        <v>2</v>
      </c>
      <c r="G66" s="175">
        <v>3</v>
      </c>
      <c r="H66" s="168"/>
      <c r="I66" s="168"/>
      <c r="J66" s="50" t="str">
        <f>Pools!H44</f>
        <v>Sean Purtill</v>
      </c>
      <c r="K66" s="50" t="str">
        <f>Pools!I44</f>
        <v>JJEF</v>
      </c>
      <c r="L66" s="50">
        <f t="shared" si="0"/>
        <v>3</v>
      </c>
      <c r="M66" s="51" t="s">
        <v>50</v>
      </c>
      <c r="N66" s="50">
        <f t="shared" si="1"/>
        <v>2</v>
      </c>
      <c r="O66" s="175">
        <v>3</v>
      </c>
    </row>
    <row r="67" spans="1:15" ht="35.25" customHeight="1" x14ac:dyDescent="0.25">
      <c r="A67" s="168"/>
      <c r="B67" s="50" t="str">
        <f>Pools!D44</f>
        <v>Vinny Yazetti</v>
      </c>
      <c r="C67" s="50" t="str">
        <f>Pools!E44</f>
        <v>JJEF</v>
      </c>
      <c r="D67" s="50">
        <f>IF(B67=0," ",COUNTIF($D$4:$D$13,B67)+COUNTIF($D$16:$D$25,B67)+COUNTIF($D$28:$D$37,B67)+COUNTIF($D$40:$D$49,B67)+COUNTIF($D$52:$D$61,B67))</f>
        <v>1</v>
      </c>
      <c r="E67" s="50" t="s">
        <v>50</v>
      </c>
      <c r="F67" s="50">
        <f>IF(B67=0," ",COUNTA($B$51:$B$61)-1-COUNTIF($B$51:$B$61,0)-D67)-1</f>
        <v>3</v>
      </c>
      <c r="G67" s="175">
        <v>4</v>
      </c>
      <c r="H67" s="168"/>
      <c r="I67" s="168"/>
      <c r="J67" s="50" t="str">
        <f>Pools!H43</f>
        <v>Matt Lopez</v>
      </c>
      <c r="K67" s="50" t="str">
        <f>Pools!I43</f>
        <v>U</v>
      </c>
      <c r="L67" s="50">
        <f t="shared" si="0"/>
        <v>2</v>
      </c>
      <c r="M67" s="51" t="s">
        <v>50</v>
      </c>
      <c r="N67" s="50">
        <f t="shared" si="1"/>
        <v>3</v>
      </c>
      <c r="O67" s="175">
        <v>4</v>
      </c>
    </row>
    <row r="68" spans="1:15" ht="35.25" customHeight="1" x14ac:dyDescent="0.25">
      <c r="A68" s="168"/>
      <c r="B68" s="50" t="str">
        <f>Pools!D47</f>
        <v>Amy Nielson</v>
      </c>
      <c r="C68" s="50" t="str">
        <f>Pools!E47</f>
        <v>NP</v>
      </c>
      <c r="D68" s="50">
        <f>IF(B68=0," ",COUNTIF($D$4:$D$13,B68)+COUNTIF($D$16:$D$25,B68)+COUNTIF($D$28:$D$37,B68)+COUNTIF($D$40:$D$49,B68)+COUNTIF($D$52:$D$61,B68))</f>
        <v>0</v>
      </c>
      <c r="E68" s="50" t="s">
        <v>50</v>
      </c>
      <c r="F68" s="50">
        <f>IF(B68=0," ",COUNTA($B$51:$B$61)-1-COUNTIF($B$51:$B$61,0)-D68)-1</f>
        <v>4</v>
      </c>
      <c r="G68" s="175">
        <v>5</v>
      </c>
      <c r="H68" s="168"/>
      <c r="I68" s="168"/>
      <c r="J68" s="50" t="str">
        <f>Pools!H46</f>
        <v>Kayla Rose-Cesani</v>
      </c>
      <c r="K68" s="50" t="str">
        <f>Pools!I46</f>
        <v>Wash</v>
      </c>
      <c r="L68" s="50">
        <f t="shared" si="0"/>
        <v>1</v>
      </c>
      <c r="M68" s="51" t="s">
        <v>50</v>
      </c>
      <c r="N68" s="50">
        <f t="shared" si="1"/>
        <v>4</v>
      </c>
      <c r="O68" s="175">
        <v>5</v>
      </c>
    </row>
    <row r="69" spans="1:15" ht="35.25" customHeight="1" thickBot="1" x14ac:dyDescent="0.3">
      <c r="A69" s="169"/>
      <c r="B69" s="44"/>
      <c r="C69" s="44"/>
      <c r="D69" s="44"/>
      <c r="E69" s="73"/>
      <c r="F69" s="44"/>
      <c r="G69" s="185"/>
      <c r="H69" s="169"/>
      <c r="I69" s="169"/>
      <c r="J69" s="73" t="str">
        <f>Pools!H48</f>
        <v>Oakley D'Alberto</v>
      </c>
      <c r="K69" s="73" t="str">
        <f>Pools!I48</f>
        <v>Wash</v>
      </c>
      <c r="L69" s="73">
        <f t="shared" si="0"/>
        <v>0</v>
      </c>
      <c r="M69" s="172" t="s">
        <v>50</v>
      </c>
      <c r="N69" s="73">
        <f t="shared" si="1"/>
        <v>5</v>
      </c>
      <c r="O69" s="176">
        <v>6</v>
      </c>
    </row>
    <row r="70" spans="1:15" ht="35.25" customHeight="1" x14ac:dyDescent="0.5">
      <c r="D70" s="112" t="s">
        <v>50</v>
      </c>
      <c r="E70" s="40" t="str">
        <f>IF(B70=0," ",COUNTA($B$51:$B$61)-1-COUNTIF($B$51:$B$61,0)-C70)</f>
        <v xml:space="preserve"> </v>
      </c>
      <c r="F70" s="112"/>
      <c r="G70" s="40"/>
      <c r="H70" s="40"/>
      <c r="I70" s="88"/>
      <c r="J70" s="40"/>
      <c r="K70" s="40"/>
      <c r="L70" s="112" t="s">
        <v>50</v>
      </c>
      <c r="M70" s="40" t="str">
        <f>IF(J70=0," ",COUNTA($J$51:$J$61)-1-COUNTIF($J$51:$J$61,0)-K70)</f>
        <v xml:space="preserve"> </v>
      </c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9">
    <sortCondition ref="O64:O69"/>
  </sortState>
  <mergeCells count="42">
    <mergeCell ref="A1:G1"/>
    <mergeCell ref="A3:A13"/>
    <mergeCell ref="D4:F4"/>
    <mergeCell ref="D8:F8"/>
    <mergeCell ref="D12:F12"/>
    <mergeCell ref="D60:F60"/>
    <mergeCell ref="A51:A62"/>
    <mergeCell ref="A39:A50"/>
    <mergeCell ref="A15:A25"/>
    <mergeCell ref="D20:F20"/>
    <mergeCell ref="D16:F16"/>
    <mergeCell ref="D24:F24"/>
    <mergeCell ref="D28:F28"/>
    <mergeCell ref="D32:F32"/>
    <mergeCell ref="D36:F36"/>
    <mergeCell ref="A27:A38"/>
    <mergeCell ref="D40:F40"/>
    <mergeCell ref="D44:F44"/>
    <mergeCell ref="D48:F48"/>
    <mergeCell ref="D52:F52"/>
    <mergeCell ref="D56:F56"/>
    <mergeCell ref="I1:O1"/>
    <mergeCell ref="I3:I13"/>
    <mergeCell ref="L4:N4"/>
    <mergeCell ref="L8:N8"/>
    <mergeCell ref="L12:N12"/>
    <mergeCell ref="I39:I50"/>
    <mergeCell ref="I27:I38"/>
    <mergeCell ref="I51:I62"/>
    <mergeCell ref="I15:I25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2"/>
  <sheetViews>
    <sheetView tabSelected="1" topLeftCell="A28" zoomScale="70" zoomScaleNormal="70" zoomScaleSheetLayoutView="7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38" style="40" customWidth="1"/>
    <col min="3" max="3" width="11.85546875" style="40" customWidth="1"/>
    <col min="4" max="4" width="13" style="112" customWidth="1"/>
    <col min="5" max="5" width="13" style="41" customWidth="1"/>
    <col min="6" max="6" width="13" style="128" customWidth="1"/>
    <col min="7" max="7" width="13" style="41" customWidth="1"/>
    <col min="8" max="8" width="5.7109375" style="41" customWidth="1"/>
    <col min="9" max="9" width="9.42578125" style="86" customWidth="1"/>
    <col min="10" max="10" width="43.7109375" style="32" customWidth="1"/>
    <col min="11" max="11" width="10" style="22" customWidth="1"/>
    <col min="12" max="12" width="14.28515625" style="133" customWidth="1"/>
    <col min="13" max="13" width="14.28515625" style="21" customWidth="1"/>
    <col min="14" max="14" width="14.28515625" style="133" customWidth="1"/>
    <col min="15" max="15" width="13" style="22" customWidth="1"/>
    <col min="16" max="16" width="13.140625" customWidth="1"/>
  </cols>
  <sheetData>
    <row r="1" spans="1:16" ht="22.5" customHeight="1" x14ac:dyDescent="0.4">
      <c r="A1" s="245" t="s">
        <v>79</v>
      </c>
      <c r="B1" s="245"/>
      <c r="C1" s="245"/>
      <c r="D1" s="246"/>
      <c r="E1" s="245"/>
      <c r="F1" s="246"/>
      <c r="G1" s="245"/>
      <c r="H1" s="190"/>
      <c r="I1" s="245" t="s">
        <v>80</v>
      </c>
      <c r="J1" s="245"/>
      <c r="K1" s="245"/>
      <c r="L1" s="246"/>
      <c r="M1" s="245"/>
      <c r="N1" s="246"/>
      <c r="O1" s="245"/>
    </row>
    <row r="2" spans="1:16" ht="22.5" customHeight="1" x14ac:dyDescent="0.5"/>
    <row r="3" spans="1:16" ht="30" customHeight="1" x14ac:dyDescent="0.35">
      <c r="A3" s="241" t="s">
        <v>52</v>
      </c>
      <c r="B3" s="42" t="str">
        <f>Pools!D55</f>
        <v>Chris Mollicone</v>
      </c>
      <c r="C3" s="42" t="str">
        <f>Pools!E55</f>
        <v>JJEF</v>
      </c>
      <c r="E3" s="40"/>
      <c r="F3" s="112"/>
      <c r="G3" s="40"/>
      <c r="H3" s="40"/>
      <c r="I3" s="250" t="s">
        <v>11</v>
      </c>
      <c r="J3" s="42" t="str">
        <f>Pools!H55</f>
        <v>Nathan Lutz</v>
      </c>
      <c r="K3" s="42" t="str">
        <f>Pools!I55</f>
        <v>RCK</v>
      </c>
      <c r="L3" s="147"/>
      <c r="M3" s="56"/>
      <c r="N3" s="147"/>
      <c r="O3" s="56"/>
      <c r="P3" s="28"/>
    </row>
    <row r="4" spans="1:16" ht="34.5" customHeight="1" x14ac:dyDescent="0.3">
      <c r="A4" s="241"/>
      <c r="D4" s="243" t="str">
        <f>IF(D5=1,B3,IF(F5=1,B5," "))</f>
        <v>Chris Mollicone</v>
      </c>
      <c r="E4" s="244"/>
      <c r="F4" s="244"/>
      <c r="G4" s="42" t="str">
        <f>IF(D5=1,C3,IF(F5=1,C5," "))</f>
        <v>JJEF</v>
      </c>
      <c r="H4" s="40"/>
      <c r="I4" s="250"/>
      <c r="J4" s="40"/>
      <c r="K4" s="40"/>
      <c r="L4" s="252" t="str">
        <f>IF(L5=1,J3,IF(N5=1,J5," "))</f>
        <v>Paul Hatzis</v>
      </c>
      <c r="M4" s="253"/>
      <c r="N4" s="253"/>
      <c r="O4" s="39" t="str">
        <f>IF(L5=1,K3,IF(N5=1,K5," "))</f>
        <v>TZ</v>
      </c>
      <c r="P4" s="28"/>
    </row>
    <row r="5" spans="1:16" ht="34.5" customHeight="1" x14ac:dyDescent="0.3">
      <c r="A5" s="241"/>
      <c r="B5" s="42" t="str">
        <f>Pools!D56</f>
        <v>Lucas Fratz</v>
      </c>
      <c r="C5" s="52" t="str">
        <f>Pools!E56</f>
        <v>High</v>
      </c>
      <c r="D5" s="111">
        <v>1</v>
      </c>
      <c r="E5" s="41" t="s">
        <v>232</v>
      </c>
      <c r="F5" s="111"/>
      <c r="G5" s="206">
        <v>2</v>
      </c>
      <c r="H5" s="40"/>
      <c r="I5" s="250"/>
      <c r="J5" s="42" t="str">
        <f>Pools!H56</f>
        <v>Paul Hatzis</v>
      </c>
      <c r="K5" s="52" t="str">
        <f>Pools!I56</f>
        <v>TZ</v>
      </c>
      <c r="L5" s="121"/>
      <c r="M5" s="33" t="s">
        <v>236</v>
      </c>
      <c r="N5" s="121">
        <v>1</v>
      </c>
      <c r="O5" s="207">
        <v>0</v>
      </c>
      <c r="P5" s="28"/>
    </row>
    <row r="6" spans="1:16" ht="34.5" customHeight="1" x14ac:dyDescent="0.3">
      <c r="A6" s="241"/>
      <c r="E6" s="40"/>
      <c r="F6" s="112"/>
      <c r="G6" s="40"/>
      <c r="H6" s="40"/>
      <c r="I6" s="250"/>
      <c r="J6" s="40"/>
      <c r="K6" s="40"/>
      <c r="L6" s="120"/>
      <c r="M6" s="37"/>
      <c r="N6" s="120"/>
      <c r="O6" s="37"/>
      <c r="P6" s="28"/>
    </row>
    <row r="7" spans="1:16" ht="34.5" customHeight="1" x14ac:dyDescent="0.35">
      <c r="A7" s="241"/>
      <c r="B7" s="42" t="str">
        <f>Pools!D57</f>
        <v>Alex Perez</v>
      </c>
      <c r="C7" s="42" t="str">
        <f>Pools!E57</f>
        <v>CN</v>
      </c>
      <c r="E7" s="40"/>
      <c r="F7" s="112"/>
      <c r="G7" s="40"/>
      <c r="H7" s="40"/>
      <c r="I7" s="250"/>
      <c r="J7" s="42" t="str">
        <f>Pools!H57</f>
        <v>Max Mayer</v>
      </c>
      <c r="K7" s="42" t="str">
        <f>Pools!I57</f>
        <v>NP</v>
      </c>
      <c r="L7" s="147"/>
      <c r="M7" s="56"/>
      <c r="N7" s="147"/>
      <c r="O7" s="56"/>
      <c r="P7" s="28"/>
    </row>
    <row r="8" spans="1:16" ht="34.5" customHeight="1" x14ac:dyDescent="0.3">
      <c r="A8" s="241"/>
      <c r="D8" s="243" t="str">
        <f>IF(D9=1,B7,IF(F9=1,B9," "))</f>
        <v>Alex Perez</v>
      </c>
      <c r="E8" s="244"/>
      <c r="F8" s="244"/>
      <c r="G8" s="42" t="str">
        <f>IF(D9=1,C7,IF(F9=1,C9," "))</f>
        <v>CN</v>
      </c>
      <c r="H8" s="40"/>
      <c r="I8" s="250"/>
      <c r="J8" s="40"/>
      <c r="K8" s="40"/>
      <c r="L8" s="252" t="str">
        <f>IF(L9=1,J7,IF(N9=1,J9," "))</f>
        <v>Jacob Burgos</v>
      </c>
      <c r="M8" s="253"/>
      <c r="N8" s="253"/>
      <c r="O8" s="39" t="str">
        <f>IF(L9=1,K7,IF(N9=1,K9," "))</f>
        <v>Wash</v>
      </c>
      <c r="P8" s="28"/>
    </row>
    <row r="9" spans="1:16" ht="34.5" customHeight="1" x14ac:dyDescent="0.3">
      <c r="A9" s="241"/>
      <c r="B9" s="42" t="str">
        <f>Pools!D58</f>
        <v>Jesse Decarlo</v>
      </c>
      <c r="C9" s="52" t="str">
        <f>Pools!E58</f>
        <v>RCK</v>
      </c>
      <c r="D9" s="111">
        <v>1</v>
      </c>
      <c r="E9" s="41" t="s">
        <v>233</v>
      </c>
      <c r="F9" s="111"/>
      <c r="G9" s="206">
        <v>2</v>
      </c>
      <c r="H9" s="40"/>
      <c r="I9" s="250"/>
      <c r="J9" s="42" t="str">
        <f>Pools!H58</f>
        <v>Jacob Burgos</v>
      </c>
      <c r="K9" s="52" t="str">
        <f>Pools!I58</f>
        <v>Wash</v>
      </c>
      <c r="L9" s="121"/>
      <c r="M9" s="33" t="s">
        <v>235</v>
      </c>
      <c r="N9" s="121">
        <v>1</v>
      </c>
      <c r="O9" s="207">
        <v>2</v>
      </c>
      <c r="P9" s="28"/>
    </row>
    <row r="10" spans="1:16" ht="34.5" customHeight="1" x14ac:dyDescent="0.4">
      <c r="A10" s="241"/>
      <c r="E10" s="40"/>
      <c r="F10" s="112"/>
      <c r="G10" s="40"/>
      <c r="H10" s="40"/>
      <c r="I10" s="250"/>
      <c r="J10" s="40"/>
      <c r="K10" s="40"/>
      <c r="L10" s="120"/>
      <c r="M10" s="37"/>
      <c r="N10" s="120"/>
      <c r="O10" s="58"/>
      <c r="P10" s="28"/>
    </row>
    <row r="11" spans="1:16" ht="34.5" customHeight="1" x14ac:dyDescent="0.35">
      <c r="A11" s="241"/>
      <c r="B11" s="42" t="str">
        <f>Pools!D59</f>
        <v>AJ Alo</v>
      </c>
      <c r="C11" s="42" t="str">
        <f>Pools!E59</f>
        <v>King</v>
      </c>
      <c r="E11" s="40"/>
      <c r="F11" s="111"/>
      <c r="G11" s="40"/>
      <c r="H11" s="40"/>
      <c r="I11" s="250"/>
      <c r="J11" s="42" t="str">
        <f>Pools!H59</f>
        <v>Steven Weber</v>
      </c>
      <c r="K11" s="42" t="str">
        <f>Pools!I59</f>
        <v>JJEF</v>
      </c>
      <c r="L11" s="147"/>
      <c r="M11" s="56"/>
      <c r="N11" s="147"/>
      <c r="O11" s="56"/>
      <c r="P11" s="28"/>
    </row>
    <row r="12" spans="1:16" ht="43.5" customHeight="1" x14ac:dyDescent="0.3">
      <c r="A12" s="241"/>
      <c r="D12" s="243" t="str">
        <f>IF(D13=1,B11,IF(F13=1,B13," "))</f>
        <v>Alek Kalashian</v>
      </c>
      <c r="E12" s="244"/>
      <c r="F12" s="244"/>
      <c r="G12" s="42" t="str">
        <f>IF(D13=1,C11,IF(F13=1,C13," "))</f>
        <v>TZ</v>
      </c>
      <c r="H12" s="40"/>
      <c r="I12" s="250"/>
      <c r="J12" s="40"/>
      <c r="K12" s="40"/>
      <c r="L12" s="252" t="s">
        <v>101</v>
      </c>
      <c r="M12" s="253"/>
      <c r="N12" s="253"/>
      <c r="O12" s="39" t="str">
        <f>IF(L13=1,K11,IF(N13=1,K13," "))</f>
        <v xml:space="preserve"> </v>
      </c>
      <c r="P12" s="28"/>
    </row>
    <row r="13" spans="1:16" ht="34.5" customHeight="1" x14ac:dyDescent="0.3">
      <c r="A13" s="241"/>
      <c r="B13" s="42" t="str">
        <f>Pools!D60</f>
        <v>Alek Kalashian</v>
      </c>
      <c r="C13" s="52" t="str">
        <f>Pools!E60</f>
        <v>TZ</v>
      </c>
      <c r="D13" s="111"/>
      <c r="E13" s="41" t="s">
        <v>234</v>
      </c>
      <c r="F13" s="111">
        <v>1</v>
      </c>
      <c r="G13" s="206">
        <v>2</v>
      </c>
      <c r="H13" s="40"/>
      <c r="I13" s="250"/>
      <c r="J13" s="42" t="str">
        <f>Pools!H60</f>
        <v>X</v>
      </c>
      <c r="K13" s="52">
        <f>Pools!I60</f>
        <v>0</v>
      </c>
      <c r="L13" s="121"/>
      <c r="M13" s="33"/>
      <c r="N13" s="121"/>
      <c r="O13" s="207"/>
      <c r="P13" s="28"/>
    </row>
    <row r="14" spans="1:16" ht="34.5" customHeight="1" thickBot="1" x14ac:dyDescent="0.75">
      <c r="A14" s="105"/>
      <c r="B14" s="44"/>
      <c r="C14" s="44"/>
      <c r="D14" s="116"/>
      <c r="E14" s="44"/>
      <c r="F14" s="116"/>
      <c r="G14" s="44"/>
      <c r="H14" s="44"/>
      <c r="I14" s="107"/>
      <c r="J14" s="44"/>
      <c r="K14" s="44"/>
      <c r="L14" s="148"/>
      <c r="M14" s="59"/>
      <c r="N14" s="148"/>
      <c r="O14" s="59"/>
      <c r="P14" s="28"/>
    </row>
    <row r="15" spans="1:16" ht="34.5" customHeight="1" x14ac:dyDescent="0.35">
      <c r="A15" s="241" t="s">
        <v>15</v>
      </c>
      <c r="B15" s="42" t="str">
        <f>Pools!D58</f>
        <v>Jesse Decarlo</v>
      </c>
      <c r="C15" s="42" t="str">
        <f>Pools!E58</f>
        <v>RCK</v>
      </c>
      <c r="E15" s="40"/>
      <c r="F15" s="112"/>
      <c r="G15" s="40"/>
      <c r="H15" s="40"/>
      <c r="I15" s="250" t="s">
        <v>15</v>
      </c>
      <c r="J15" s="42" t="str">
        <f>Pools!H58</f>
        <v>Jacob Burgos</v>
      </c>
      <c r="K15" s="42" t="str">
        <f>Pools!I58</f>
        <v>Wash</v>
      </c>
      <c r="L15" s="147"/>
      <c r="M15" s="56"/>
      <c r="N15" s="147"/>
      <c r="O15" s="56"/>
      <c r="P15" s="28"/>
    </row>
    <row r="16" spans="1:16" ht="38.25" customHeight="1" x14ac:dyDescent="0.3">
      <c r="A16" s="241"/>
      <c r="D16" s="243" t="str">
        <f>IF(D17=1,B15,IF(F17=1,B17," "))</f>
        <v>AJ Alo</v>
      </c>
      <c r="E16" s="244"/>
      <c r="F16" s="244"/>
      <c r="G16" s="42" t="str">
        <f>IF(D17=1,C15,IF(F17=1,C17," "))</f>
        <v>King</v>
      </c>
      <c r="H16" s="40"/>
      <c r="I16" s="250"/>
      <c r="J16" s="40"/>
      <c r="K16" s="40"/>
      <c r="L16" s="252" t="str">
        <f>IF(L17=1,J15,IF(N17=1,J17," "))</f>
        <v>Jacob Burgos</v>
      </c>
      <c r="M16" s="253"/>
      <c r="N16" s="253"/>
      <c r="O16" s="39" t="str">
        <f>IF(L17=1,K15,IF(N17=1,K17," "))</f>
        <v>Wash</v>
      </c>
      <c r="P16" s="28"/>
    </row>
    <row r="17" spans="1:16" ht="34.5" customHeight="1" x14ac:dyDescent="0.3">
      <c r="A17" s="241"/>
      <c r="B17" s="42" t="str">
        <f>Pools!D59</f>
        <v>AJ Alo</v>
      </c>
      <c r="C17" s="52" t="str">
        <f>Pools!E59</f>
        <v>King</v>
      </c>
      <c r="D17" s="111"/>
      <c r="E17" s="41" t="s">
        <v>283</v>
      </c>
      <c r="F17" s="111">
        <v>1</v>
      </c>
      <c r="G17" s="206">
        <v>2</v>
      </c>
      <c r="H17" s="40"/>
      <c r="I17" s="250"/>
      <c r="J17" s="42" t="str">
        <f>Pools!H59</f>
        <v>Steven Weber</v>
      </c>
      <c r="K17" s="52" t="str">
        <f>Pools!I59</f>
        <v>JJEF</v>
      </c>
      <c r="L17" s="121">
        <v>1</v>
      </c>
      <c r="M17" s="33" t="s">
        <v>284</v>
      </c>
      <c r="N17" s="121"/>
      <c r="O17" s="207">
        <v>1.5</v>
      </c>
      <c r="P17" s="28"/>
    </row>
    <row r="18" spans="1:16" ht="34.5" customHeight="1" x14ac:dyDescent="0.3">
      <c r="A18" s="241"/>
      <c r="E18" s="40"/>
      <c r="F18" s="112"/>
      <c r="G18" s="40"/>
      <c r="H18" s="40"/>
      <c r="I18" s="250"/>
      <c r="J18" s="40"/>
      <c r="K18" s="40"/>
      <c r="L18" s="120"/>
      <c r="M18" s="37"/>
      <c r="N18" s="120"/>
      <c r="O18" s="37"/>
      <c r="P18" s="28"/>
    </row>
    <row r="19" spans="1:16" ht="34.5" customHeight="1" x14ac:dyDescent="0.35">
      <c r="A19" s="241"/>
      <c r="B19" s="42" t="str">
        <f>Pools!D55</f>
        <v>Chris Mollicone</v>
      </c>
      <c r="C19" s="42" t="str">
        <f>Pools!E55</f>
        <v>JJEF</v>
      </c>
      <c r="E19" s="40"/>
      <c r="F19" s="112"/>
      <c r="G19" s="40"/>
      <c r="H19" s="40"/>
      <c r="I19" s="250"/>
      <c r="J19" s="42" t="str">
        <f>Pools!H55</f>
        <v>Nathan Lutz</v>
      </c>
      <c r="K19" s="42" t="str">
        <f>Pools!I55</f>
        <v>RCK</v>
      </c>
      <c r="L19" s="147"/>
      <c r="M19" s="56"/>
      <c r="N19" s="147"/>
      <c r="O19" s="56"/>
      <c r="P19" s="28"/>
    </row>
    <row r="20" spans="1:16" ht="38.25" customHeight="1" x14ac:dyDescent="0.3">
      <c r="A20" s="241"/>
      <c r="D20" s="243" t="str">
        <f>IF(D21=1,B19,IF(F21=1,B21," "))</f>
        <v>Alex Perez</v>
      </c>
      <c r="E20" s="244"/>
      <c r="F20" s="244"/>
      <c r="G20" s="42" t="str">
        <f>IF(D21=1,C19,IF(F21=1,C21," "))</f>
        <v>CN</v>
      </c>
      <c r="H20" s="40"/>
      <c r="I20" s="250"/>
      <c r="J20" s="40"/>
      <c r="K20" s="40"/>
      <c r="L20" s="252" t="str">
        <f>IF(L21=1,J19,IF(N21=1,J21," "))</f>
        <v>Nathan Lutz</v>
      </c>
      <c r="M20" s="253"/>
      <c r="N20" s="253"/>
      <c r="O20" s="39" t="str">
        <f>IF(L21=1,K19,IF(N21=1,K21," "))</f>
        <v>RCK</v>
      </c>
      <c r="P20" s="28"/>
    </row>
    <row r="21" spans="1:16" ht="34.5" customHeight="1" x14ac:dyDescent="0.3">
      <c r="A21" s="241"/>
      <c r="B21" s="42" t="str">
        <f>Pools!D57</f>
        <v>Alex Perez</v>
      </c>
      <c r="C21" s="52" t="str">
        <f>Pools!E57</f>
        <v>CN</v>
      </c>
      <c r="D21" s="111"/>
      <c r="E21" s="41" t="s">
        <v>282</v>
      </c>
      <c r="F21" s="111">
        <v>1</v>
      </c>
      <c r="G21" s="206">
        <v>0</v>
      </c>
      <c r="H21" s="40"/>
      <c r="I21" s="250"/>
      <c r="J21" s="42" t="str">
        <f>Pools!H57</f>
        <v>Max Mayer</v>
      </c>
      <c r="K21" s="52" t="str">
        <f>Pools!I57</f>
        <v>NP</v>
      </c>
      <c r="L21" s="121">
        <v>1</v>
      </c>
      <c r="M21" s="33" t="s">
        <v>285</v>
      </c>
      <c r="N21" s="121"/>
      <c r="O21" s="207">
        <v>0</v>
      </c>
      <c r="P21" s="28"/>
    </row>
    <row r="22" spans="1:16" ht="30" customHeight="1" x14ac:dyDescent="0.4">
      <c r="A22" s="241"/>
      <c r="E22" s="40"/>
      <c r="F22" s="112"/>
      <c r="G22" s="40"/>
      <c r="H22" s="40"/>
      <c r="I22" s="250"/>
      <c r="J22" s="40"/>
      <c r="K22" s="40"/>
      <c r="L22" s="120"/>
      <c r="M22" s="37"/>
      <c r="N22" s="120"/>
      <c r="O22" s="58"/>
      <c r="P22" s="28"/>
    </row>
    <row r="23" spans="1:16" ht="27.75" customHeight="1" x14ac:dyDescent="0.35">
      <c r="A23" s="241"/>
      <c r="B23" s="42" t="str">
        <f>Pools!D56</f>
        <v>Lucas Fratz</v>
      </c>
      <c r="C23" s="42" t="str">
        <f>Pools!E56</f>
        <v>High</v>
      </c>
      <c r="E23" s="40"/>
      <c r="F23" s="112"/>
      <c r="G23" s="40"/>
      <c r="H23" s="40"/>
      <c r="I23" s="250"/>
      <c r="J23" s="42" t="str">
        <f>Pools!H56</f>
        <v>Paul Hatzis</v>
      </c>
      <c r="K23" s="42" t="str">
        <f>Pools!I56</f>
        <v>TZ</v>
      </c>
      <c r="L23" s="147"/>
      <c r="M23" s="56"/>
      <c r="N23" s="147"/>
      <c r="O23" s="56"/>
      <c r="P23" s="28"/>
    </row>
    <row r="24" spans="1:16" ht="41.25" customHeight="1" x14ac:dyDescent="0.3">
      <c r="A24" s="241"/>
      <c r="D24" s="243" t="str">
        <f>IF(D25=1,B23,IF(F25=1,B25," "))</f>
        <v>Alek Kalashian</v>
      </c>
      <c r="E24" s="244"/>
      <c r="F24" s="244"/>
      <c r="G24" s="42" t="str">
        <f>IF(D25=1,C23,IF(F25=1,C25," "))</f>
        <v>TZ</v>
      </c>
      <c r="H24" s="40"/>
      <c r="I24" s="250"/>
      <c r="J24" s="40"/>
      <c r="K24" s="40"/>
      <c r="L24" s="252" t="s">
        <v>101</v>
      </c>
      <c r="M24" s="253"/>
      <c r="N24" s="253"/>
      <c r="O24" s="39" t="str">
        <f>IF(L25=1,K23,IF(N25=1,K25," "))</f>
        <v xml:space="preserve"> </v>
      </c>
      <c r="P24" s="28"/>
    </row>
    <row r="25" spans="1:16" ht="30" customHeight="1" x14ac:dyDescent="0.3">
      <c r="A25" s="241"/>
      <c r="B25" s="42" t="str">
        <f>Pools!D60</f>
        <v>Alek Kalashian</v>
      </c>
      <c r="C25" s="52" t="str">
        <f>Pools!E60</f>
        <v>TZ</v>
      </c>
      <c r="D25" s="111"/>
      <c r="E25" s="41" t="s">
        <v>273</v>
      </c>
      <c r="F25" s="111">
        <v>1</v>
      </c>
      <c r="G25" s="206">
        <v>1.5</v>
      </c>
      <c r="H25" s="40"/>
      <c r="I25" s="250"/>
      <c r="J25" s="42" t="str">
        <f>Pools!H60</f>
        <v>X</v>
      </c>
      <c r="K25" s="52">
        <f>Pools!I60</f>
        <v>0</v>
      </c>
      <c r="L25" s="121"/>
      <c r="M25" s="33"/>
      <c r="N25" s="121"/>
      <c r="O25" s="207"/>
      <c r="P25" s="28"/>
    </row>
    <row r="26" spans="1:16" ht="19.5" customHeight="1" thickBot="1" x14ac:dyDescent="0.75">
      <c r="A26" s="105"/>
      <c r="B26" s="44"/>
      <c r="C26" s="44"/>
      <c r="D26" s="116"/>
      <c r="E26" s="44"/>
      <c r="F26" s="116"/>
      <c r="G26" s="44"/>
      <c r="H26" s="44"/>
      <c r="I26" s="107"/>
      <c r="J26" s="44"/>
      <c r="K26" s="44"/>
      <c r="L26" s="149"/>
      <c r="M26" s="36"/>
      <c r="N26" s="149"/>
      <c r="O26" s="36"/>
      <c r="P26" s="28"/>
    </row>
    <row r="27" spans="1:16" ht="27.75" customHeight="1" x14ac:dyDescent="0.35">
      <c r="A27" s="240" t="s">
        <v>16</v>
      </c>
      <c r="B27" s="42" t="str">
        <f>Pools!D58</f>
        <v>Jesse Decarlo</v>
      </c>
      <c r="C27" s="42" t="str">
        <f>Pools!E58</f>
        <v>RCK</v>
      </c>
      <c r="E27" s="40"/>
      <c r="F27" s="112"/>
      <c r="G27" s="40"/>
      <c r="H27" s="40"/>
      <c r="I27" s="249" t="s">
        <v>16</v>
      </c>
      <c r="J27" s="42" t="str">
        <f>Pools!H58</f>
        <v>Jacob Burgos</v>
      </c>
      <c r="K27" s="42" t="str">
        <f>Pools!I58</f>
        <v>Wash</v>
      </c>
      <c r="L27" s="147"/>
      <c r="M27" s="56"/>
      <c r="N27" s="147"/>
      <c r="O27" s="56"/>
      <c r="P27" s="28"/>
    </row>
    <row r="28" spans="1:16" ht="37.5" customHeight="1" x14ac:dyDescent="0.3">
      <c r="A28" s="241"/>
      <c r="D28" s="243" t="str">
        <f>IF(D29=1,B27,IF(F29=1,B29," "))</f>
        <v>Alek Kalashian</v>
      </c>
      <c r="E28" s="244"/>
      <c r="F28" s="244"/>
      <c r="G28" s="42" t="str">
        <f>IF(D29=1,C27,IF(F29=1,C29," "))</f>
        <v>TZ</v>
      </c>
      <c r="H28" s="40"/>
      <c r="I28" s="250"/>
      <c r="J28" s="40"/>
      <c r="K28" s="40"/>
      <c r="L28" s="252" t="s">
        <v>101</v>
      </c>
      <c r="M28" s="253"/>
      <c r="N28" s="253"/>
      <c r="O28" s="39" t="str">
        <f>IF(L29=1,K27,IF(N29=1,K29," "))</f>
        <v xml:space="preserve"> </v>
      </c>
      <c r="P28" s="28"/>
    </row>
    <row r="29" spans="1:16" ht="30" customHeight="1" x14ac:dyDescent="0.3">
      <c r="A29" s="241"/>
      <c r="B29" s="42" t="str">
        <f>Pools!D60</f>
        <v>Alek Kalashian</v>
      </c>
      <c r="C29" s="52" t="str">
        <f>Pools!E60</f>
        <v>TZ</v>
      </c>
      <c r="D29" s="111"/>
      <c r="E29" s="41" t="s">
        <v>315</v>
      </c>
      <c r="F29" s="111">
        <v>1</v>
      </c>
      <c r="G29" s="206">
        <v>1.5</v>
      </c>
      <c r="H29" s="40"/>
      <c r="I29" s="250"/>
      <c r="J29" s="42" t="str">
        <f>Pools!H60</f>
        <v>X</v>
      </c>
      <c r="K29" s="52">
        <f>Pools!I60</f>
        <v>0</v>
      </c>
      <c r="L29" s="121"/>
      <c r="M29" s="33"/>
      <c r="N29" s="121"/>
      <c r="O29" s="207"/>
      <c r="P29" s="28"/>
    </row>
    <row r="30" spans="1:16" ht="30" customHeight="1" x14ac:dyDescent="0.3">
      <c r="A30" s="241"/>
      <c r="C30" s="100"/>
      <c r="E30" s="40"/>
      <c r="F30" s="112"/>
      <c r="G30" s="40"/>
      <c r="H30" s="40"/>
      <c r="I30" s="250"/>
      <c r="J30" s="40"/>
      <c r="K30" s="40"/>
      <c r="L30" s="120"/>
      <c r="M30" s="37"/>
      <c r="N30" s="120"/>
      <c r="O30" s="37"/>
      <c r="P30" s="28"/>
    </row>
    <row r="31" spans="1:16" ht="27.75" customHeight="1" x14ac:dyDescent="0.35">
      <c r="A31" s="241"/>
      <c r="B31" s="42" t="str">
        <f>Pools!D55</f>
        <v>Chris Mollicone</v>
      </c>
      <c r="C31" s="42" t="str">
        <f>Pools!E55</f>
        <v>JJEF</v>
      </c>
      <c r="E31" s="40"/>
      <c r="F31" s="112"/>
      <c r="G31" s="40"/>
      <c r="H31" s="40"/>
      <c r="I31" s="250"/>
      <c r="J31" s="42" t="str">
        <f>Pools!H55</f>
        <v>Nathan Lutz</v>
      </c>
      <c r="K31" s="42" t="str">
        <f>Pools!I55</f>
        <v>RCK</v>
      </c>
      <c r="L31" s="147"/>
      <c r="M31" s="56"/>
      <c r="N31" s="147"/>
      <c r="O31" s="56"/>
      <c r="P31" s="28"/>
    </row>
    <row r="32" spans="1:16" ht="30" customHeight="1" x14ac:dyDescent="0.3">
      <c r="A32" s="241"/>
      <c r="D32" s="243" t="str">
        <f>IF(D33=1,B31,IF(F33=1,B33," "))</f>
        <v>Chris Mollicone</v>
      </c>
      <c r="E32" s="244"/>
      <c r="F32" s="244"/>
      <c r="G32" s="42" t="str">
        <f>IF(D33=1,C31,IF(F33=1,C33," "))</f>
        <v>JJEF</v>
      </c>
      <c r="H32" s="40"/>
      <c r="I32" s="250"/>
      <c r="J32" s="40"/>
      <c r="K32" s="40"/>
      <c r="L32" s="252" t="str">
        <f>IF(L33=1,J31,IF(N33=1,J33," "))</f>
        <v>Nathan Lutz</v>
      </c>
      <c r="M32" s="253"/>
      <c r="N32" s="253"/>
      <c r="O32" s="39" t="str">
        <f>IF(L33=1,K31,IF(N33=1,K33," "))</f>
        <v>RCK</v>
      </c>
      <c r="P32" s="28"/>
    </row>
    <row r="33" spans="1:16" ht="30" customHeight="1" x14ac:dyDescent="0.3">
      <c r="A33" s="241"/>
      <c r="B33" s="42" t="str">
        <f>Pools!D59</f>
        <v>AJ Alo</v>
      </c>
      <c r="C33" s="52" t="str">
        <f>Pools!E59</f>
        <v>King</v>
      </c>
      <c r="D33" s="111">
        <v>1</v>
      </c>
      <c r="E33" s="41" t="s">
        <v>257</v>
      </c>
      <c r="F33" s="111"/>
      <c r="G33" s="206">
        <v>2</v>
      </c>
      <c r="H33" s="40"/>
      <c r="I33" s="250"/>
      <c r="J33" s="42" t="str">
        <f>Pools!H59</f>
        <v>Steven Weber</v>
      </c>
      <c r="K33" s="52" t="str">
        <f>Pools!I59</f>
        <v>JJEF</v>
      </c>
      <c r="L33" s="121">
        <v>1</v>
      </c>
      <c r="M33" s="33" t="s">
        <v>318</v>
      </c>
      <c r="N33" s="121"/>
      <c r="O33" s="207">
        <v>0</v>
      </c>
      <c r="P33" s="28"/>
    </row>
    <row r="34" spans="1:16" ht="30" customHeight="1" x14ac:dyDescent="0.4">
      <c r="A34" s="241"/>
      <c r="E34" s="40"/>
      <c r="F34" s="112"/>
      <c r="G34" s="40"/>
      <c r="H34" s="40"/>
      <c r="I34" s="250"/>
      <c r="J34" s="40"/>
      <c r="K34" s="40"/>
      <c r="L34" s="120"/>
      <c r="M34" s="37"/>
      <c r="N34" s="120"/>
      <c r="O34" s="58"/>
      <c r="P34" s="28"/>
    </row>
    <row r="35" spans="1:16" ht="27.75" customHeight="1" x14ac:dyDescent="0.35">
      <c r="A35" s="241"/>
      <c r="B35" s="42" t="str">
        <f>Pools!D56</f>
        <v>Lucas Fratz</v>
      </c>
      <c r="C35" s="42" t="str">
        <f>Pools!E56</f>
        <v>High</v>
      </c>
      <c r="E35" s="40"/>
      <c r="F35" s="112"/>
      <c r="G35" s="40"/>
      <c r="H35" s="40"/>
      <c r="I35" s="250"/>
      <c r="J35" s="42" t="str">
        <f>Pools!H56</f>
        <v>Paul Hatzis</v>
      </c>
      <c r="K35" s="42" t="str">
        <f>Pools!I56</f>
        <v>TZ</v>
      </c>
      <c r="L35" s="147"/>
      <c r="M35" s="56"/>
      <c r="N35" s="147"/>
      <c r="O35" s="56"/>
      <c r="P35" s="28"/>
    </row>
    <row r="36" spans="1:16" ht="28.5" customHeight="1" x14ac:dyDescent="0.3">
      <c r="A36" s="241"/>
      <c r="D36" s="243" t="str">
        <f>IF(D37=1,B35,IF(F37=1,B37," "))</f>
        <v>Alex Perez</v>
      </c>
      <c r="E36" s="244"/>
      <c r="F36" s="244"/>
      <c r="G36" s="93" t="str">
        <f>IF(D37=1,C35,IF(F37=1,C37," "))</f>
        <v>CN</v>
      </c>
      <c r="H36" s="191"/>
      <c r="I36" s="250"/>
      <c r="J36" s="40"/>
      <c r="K36" s="40"/>
      <c r="L36" s="252" t="str">
        <f>IF(L37=1,J35,IF(N37=1,J37," "))</f>
        <v>Paul Hatzis</v>
      </c>
      <c r="M36" s="253"/>
      <c r="N36" s="253"/>
      <c r="O36" s="39" t="str">
        <f>IF(L37=1,K35,IF(N37=1,K37," "))</f>
        <v>TZ</v>
      </c>
      <c r="P36" s="28"/>
    </row>
    <row r="37" spans="1:16" ht="28.5" customHeight="1" x14ac:dyDescent="0.3">
      <c r="A37" s="241"/>
      <c r="B37" s="42" t="str">
        <f>Pools!D57</f>
        <v>Alex Perez</v>
      </c>
      <c r="C37" s="52" t="str">
        <f>Pools!E57</f>
        <v>CN</v>
      </c>
      <c r="D37" s="111"/>
      <c r="E37" s="41" t="s">
        <v>316</v>
      </c>
      <c r="F37" s="111">
        <v>1</v>
      </c>
      <c r="G37" s="206">
        <v>2</v>
      </c>
      <c r="H37" s="40"/>
      <c r="I37" s="250"/>
      <c r="J37" s="42" t="str">
        <f>Pools!H57</f>
        <v>Max Mayer</v>
      </c>
      <c r="K37" s="52" t="str">
        <f>Pools!I57</f>
        <v>NP</v>
      </c>
      <c r="L37" s="121">
        <v>1</v>
      </c>
      <c r="M37" s="33" t="s">
        <v>317</v>
      </c>
      <c r="N37" s="121"/>
      <c r="O37" s="207">
        <v>2</v>
      </c>
      <c r="P37" s="28"/>
    </row>
    <row r="38" spans="1:16" ht="34.5" customHeight="1" thickBot="1" x14ac:dyDescent="0.3">
      <c r="A38" s="242"/>
      <c r="B38" s="44"/>
      <c r="C38" s="44"/>
      <c r="D38" s="116"/>
      <c r="E38" s="44"/>
      <c r="F38" s="116"/>
      <c r="G38" s="44"/>
      <c r="H38" s="44"/>
      <c r="I38" s="251"/>
      <c r="J38" s="44"/>
      <c r="K38" s="44"/>
      <c r="L38" s="149"/>
      <c r="M38" s="36"/>
      <c r="N38" s="149"/>
      <c r="O38" s="36"/>
      <c r="P38" s="28"/>
    </row>
    <row r="39" spans="1:16" ht="33" customHeight="1" x14ac:dyDescent="0.35">
      <c r="A39" s="240" t="s">
        <v>17</v>
      </c>
      <c r="B39" s="42" t="str">
        <f>Pools!D57</f>
        <v>Alex Perez</v>
      </c>
      <c r="C39" s="42" t="str">
        <f>Pools!E57</f>
        <v>CN</v>
      </c>
      <c r="E39" s="40"/>
      <c r="F39" s="112"/>
      <c r="G39" s="40"/>
      <c r="H39" s="40"/>
      <c r="I39" s="249" t="s">
        <v>17</v>
      </c>
      <c r="J39" s="42" t="str">
        <f>Pools!H57</f>
        <v>Max Mayer</v>
      </c>
      <c r="K39" s="42" t="str">
        <f>Pools!I57</f>
        <v>NP</v>
      </c>
      <c r="L39" s="147"/>
      <c r="M39" s="56"/>
      <c r="N39" s="147"/>
      <c r="O39" s="56"/>
      <c r="P39" s="28"/>
    </row>
    <row r="40" spans="1:16" ht="25.5" customHeight="1" x14ac:dyDescent="0.3">
      <c r="A40" s="241"/>
      <c r="C40" s="54"/>
      <c r="D40" s="244" t="str">
        <f>IF(D41=1,B39,IF(F41=1,B41," "))</f>
        <v>Alex Perez</v>
      </c>
      <c r="E40" s="244"/>
      <c r="F40" s="244"/>
      <c r="G40" s="42" t="str">
        <f>IF(D41=1,C39,IF(F41=1,C41," "))</f>
        <v>CN</v>
      </c>
      <c r="H40" s="40"/>
      <c r="I40" s="250"/>
      <c r="J40" s="40"/>
      <c r="K40" s="40"/>
      <c r="L40" s="252" t="str">
        <f>IF(L41=1,J39,IF(N41=1,J41," "))</f>
        <v>Steven Weber</v>
      </c>
      <c r="M40" s="253"/>
      <c r="N40" s="253"/>
      <c r="O40" s="39" t="str">
        <f>IF(L41=1,K39,IF(N41=1,K41," "))</f>
        <v>JJEF</v>
      </c>
      <c r="P40" s="28"/>
    </row>
    <row r="41" spans="1:16" ht="25.5" customHeight="1" x14ac:dyDescent="0.3">
      <c r="A41" s="241"/>
      <c r="B41" s="42" t="str">
        <f>Pools!D59</f>
        <v>AJ Alo</v>
      </c>
      <c r="C41" s="52" t="str">
        <f>Pools!E59</f>
        <v>King</v>
      </c>
      <c r="D41" s="111">
        <v>1</v>
      </c>
      <c r="E41" s="41" t="s">
        <v>352</v>
      </c>
      <c r="F41" s="111"/>
      <c r="G41" s="206">
        <v>2</v>
      </c>
      <c r="H41" s="40"/>
      <c r="I41" s="250"/>
      <c r="J41" s="42" t="str">
        <f>Pools!H59</f>
        <v>Steven Weber</v>
      </c>
      <c r="K41" s="52" t="str">
        <f>Pools!I59</f>
        <v>JJEF</v>
      </c>
      <c r="L41" s="121"/>
      <c r="M41" s="33" t="s">
        <v>355</v>
      </c>
      <c r="N41" s="121">
        <v>1</v>
      </c>
      <c r="O41" s="207">
        <v>2</v>
      </c>
      <c r="P41" s="28"/>
    </row>
    <row r="42" spans="1:16" ht="25.5" customHeight="1" x14ac:dyDescent="0.3">
      <c r="A42" s="241"/>
      <c r="E42" s="40"/>
      <c r="F42" s="112"/>
      <c r="G42" s="40"/>
      <c r="H42" s="40"/>
      <c r="I42" s="250"/>
      <c r="J42" s="40"/>
      <c r="K42" s="40"/>
      <c r="L42" s="120"/>
      <c r="M42" s="37"/>
      <c r="N42" s="120"/>
      <c r="O42" s="37"/>
      <c r="P42" s="28"/>
    </row>
    <row r="43" spans="1:16" ht="25.5" customHeight="1" x14ac:dyDescent="0.35">
      <c r="A43" s="241"/>
      <c r="B43" s="42" t="str">
        <f>Pools!D56</f>
        <v>Lucas Fratz</v>
      </c>
      <c r="C43" s="42" t="str">
        <f>Pools!E56</f>
        <v>High</v>
      </c>
      <c r="E43" s="40"/>
      <c r="F43" s="112"/>
      <c r="G43" s="40"/>
      <c r="H43" s="40"/>
      <c r="I43" s="250"/>
      <c r="J43" s="42" t="str">
        <f>Pools!H56</f>
        <v>Paul Hatzis</v>
      </c>
      <c r="K43" s="42" t="str">
        <f>Pools!I56</f>
        <v>TZ</v>
      </c>
      <c r="L43" s="147"/>
      <c r="M43" s="56"/>
      <c r="N43" s="147"/>
      <c r="O43" s="56"/>
      <c r="P43" s="28"/>
    </row>
    <row r="44" spans="1:16" ht="25.5" customHeight="1" x14ac:dyDescent="0.3">
      <c r="A44" s="241"/>
      <c r="C44" s="54"/>
      <c r="D44" s="244" t="str">
        <f>IF(D45=1,B43,IF(F45=1,B45," "))</f>
        <v>Jesse Decarlo</v>
      </c>
      <c r="E44" s="244"/>
      <c r="F44" s="244"/>
      <c r="G44" s="42" t="str">
        <f>IF(D45=1,C43,IF(F45=1,C45," "))</f>
        <v>RCK</v>
      </c>
      <c r="H44" s="40"/>
      <c r="I44" s="250"/>
      <c r="J44" s="40"/>
      <c r="K44" s="40"/>
      <c r="L44" s="252" t="str">
        <f>IF(L45=1,J43,IF(N45=1,J45," "))</f>
        <v>Jacob Burgos</v>
      </c>
      <c r="M44" s="253"/>
      <c r="N44" s="253"/>
      <c r="O44" s="39" t="str">
        <f>IF(L45=1,K43,IF(N45=1,K45," "))</f>
        <v>Wash</v>
      </c>
      <c r="P44" s="28"/>
    </row>
    <row r="45" spans="1:16" ht="25.5" customHeight="1" x14ac:dyDescent="0.3">
      <c r="A45" s="241"/>
      <c r="B45" s="42" t="str">
        <f>Pools!D58</f>
        <v>Jesse Decarlo</v>
      </c>
      <c r="C45" s="52" t="str">
        <f>Pools!E58</f>
        <v>RCK</v>
      </c>
      <c r="D45" s="111"/>
      <c r="E45" s="41" t="s">
        <v>354</v>
      </c>
      <c r="F45" s="111">
        <v>1</v>
      </c>
      <c r="G45" s="206">
        <v>2</v>
      </c>
      <c r="H45" s="40"/>
      <c r="I45" s="250"/>
      <c r="J45" s="42" t="str">
        <f>Pools!H58</f>
        <v>Jacob Burgos</v>
      </c>
      <c r="K45" s="52" t="str">
        <f>Pools!I58</f>
        <v>Wash</v>
      </c>
      <c r="L45" s="121"/>
      <c r="M45" s="33" t="s">
        <v>353</v>
      </c>
      <c r="N45" s="121">
        <v>1</v>
      </c>
      <c r="O45" s="207">
        <v>2</v>
      </c>
      <c r="P45" s="28"/>
    </row>
    <row r="46" spans="1:16" ht="25.5" customHeight="1" x14ac:dyDescent="0.4">
      <c r="A46" s="241"/>
      <c r="E46" s="40"/>
      <c r="F46" s="112"/>
      <c r="G46" s="40"/>
      <c r="H46" s="40"/>
      <c r="I46" s="250"/>
      <c r="J46" s="40"/>
      <c r="K46" s="40"/>
      <c r="L46" s="120"/>
      <c r="M46" s="37"/>
      <c r="N46" s="120"/>
      <c r="O46" s="58"/>
      <c r="P46" s="28"/>
    </row>
    <row r="47" spans="1:16" ht="25.5" customHeight="1" x14ac:dyDescent="0.35">
      <c r="A47" s="241"/>
      <c r="B47" s="42" t="str">
        <f>Pools!D55</f>
        <v>Chris Mollicone</v>
      </c>
      <c r="C47" s="42" t="str">
        <f>Pools!E55</f>
        <v>JJEF</v>
      </c>
      <c r="E47" s="40"/>
      <c r="F47" s="112"/>
      <c r="G47" s="40"/>
      <c r="H47" s="40"/>
      <c r="I47" s="250"/>
      <c r="J47" s="42" t="str">
        <f>Pools!H55</f>
        <v>Nathan Lutz</v>
      </c>
      <c r="K47" s="42" t="str">
        <f>Pools!I55</f>
        <v>RCK</v>
      </c>
      <c r="L47" s="147"/>
      <c r="M47" s="56"/>
      <c r="N47" s="147"/>
      <c r="O47" s="56"/>
      <c r="P47" s="28"/>
    </row>
    <row r="48" spans="1:16" ht="25.5" customHeight="1" x14ac:dyDescent="0.3">
      <c r="A48" s="241"/>
      <c r="C48" s="54"/>
      <c r="D48" s="244" t="str">
        <f>IF(D49=1,B47,IF(F49=1,B49," "))</f>
        <v>Chris Mollicone</v>
      </c>
      <c r="E48" s="244"/>
      <c r="F48" s="244"/>
      <c r="G48" s="42" t="str">
        <f>IF(D49=1,C47,IF(F49=1,C49," "))</f>
        <v>JJEF</v>
      </c>
      <c r="H48" s="40"/>
      <c r="I48" s="250"/>
      <c r="J48" s="40"/>
      <c r="K48" s="40"/>
      <c r="L48" s="252" t="s">
        <v>101</v>
      </c>
      <c r="M48" s="253"/>
      <c r="N48" s="253"/>
      <c r="O48" s="39" t="str">
        <f>IF(L49=1,K47,IF(N49=1,K49," "))</f>
        <v xml:space="preserve"> </v>
      </c>
      <c r="P48" s="28"/>
    </row>
    <row r="49" spans="1:16" ht="25.5" customHeight="1" x14ac:dyDescent="0.3">
      <c r="A49" s="241"/>
      <c r="B49" s="42" t="str">
        <f>Pools!D60</f>
        <v>Alek Kalashian</v>
      </c>
      <c r="C49" s="52" t="str">
        <f>Pools!E60</f>
        <v>TZ</v>
      </c>
      <c r="D49" s="111">
        <v>1</v>
      </c>
      <c r="E49" s="41" t="s">
        <v>351</v>
      </c>
      <c r="F49" s="111"/>
      <c r="G49" s="206">
        <v>2</v>
      </c>
      <c r="H49" s="40"/>
      <c r="I49" s="250"/>
      <c r="J49" s="42" t="str">
        <f>Pools!H60</f>
        <v>X</v>
      </c>
      <c r="K49" s="52">
        <f>Pools!I60</f>
        <v>0</v>
      </c>
      <c r="L49" s="121"/>
      <c r="M49" s="33"/>
      <c r="N49" s="121"/>
      <c r="O49" s="207"/>
      <c r="P49" s="28"/>
    </row>
    <row r="50" spans="1:16" ht="38.25" customHeight="1" thickBot="1" x14ac:dyDescent="0.3">
      <c r="A50" s="242"/>
      <c r="B50" s="44"/>
      <c r="C50" s="44"/>
      <c r="D50" s="116"/>
      <c r="E50" s="44"/>
      <c r="F50" s="116"/>
      <c r="G50" s="44"/>
      <c r="H50" s="44"/>
      <c r="I50" s="251"/>
      <c r="J50" s="44"/>
      <c r="K50" s="44"/>
      <c r="L50" s="149"/>
      <c r="M50" s="36"/>
      <c r="N50" s="149"/>
      <c r="O50" s="36"/>
      <c r="P50" s="28"/>
    </row>
    <row r="51" spans="1:16" ht="27.75" customHeight="1" x14ac:dyDescent="0.35">
      <c r="A51" s="240" t="s">
        <v>18</v>
      </c>
      <c r="B51" s="42" t="str">
        <f>Pools!D56</f>
        <v>Lucas Fratz</v>
      </c>
      <c r="C51" s="42" t="str">
        <f>Pools!E56</f>
        <v>High</v>
      </c>
      <c r="E51" s="40"/>
      <c r="F51" s="112"/>
      <c r="G51" s="40"/>
      <c r="H51" s="40"/>
      <c r="I51" s="249" t="s">
        <v>18</v>
      </c>
      <c r="J51" s="42" t="str">
        <f>Pools!H56</f>
        <v>Paul Hatzis</v>
      </c>
      <c r="K51" s="42" t="str">
        <f>Pools!I56</f>
        <v>TZ</v>
      </c>
      <c r="L51" s="147"/>
      <c r="M51" s="56"/>
      <c r="N51" s="147"/>
      <c r="O51" s="56"/>
      <c r="P51" s="28"/>
    </row>
    <row r="52" spans="1:16" ht="37.5" customHeight="1" x14ac:dyDescent="0.3">
      <c r="A52" s="241"/>
      <c r="C52" s="54"/>
      <c r="D52" s="243" t="str">
        <f>IF(D53=1,B51,IF(F53=1,B53," "))</f>
        <v>AJ Alo</v>
      </c>
      <c r="E52" s="244"/>
      <c r="F52" s="244"/>
      <c r="G52" s="42" t="str">
        <f>IF(D53=1,C51,IF(F53=1,C53," "))</f>
        <v>King</v>
      </c>
      <c r="H52" s="40"/>
      <c r="I52" s="250"/>
      <c r="J52" s="40"/>
      <c r="K52" s="40"/>
      <c r="L52" s="252" t="str">
        <f>IF(L53=1,J51,IF(N53=1,J53," "))</f>
        <v>Paul Hatzis</v>
      </c>
      <c r="M52" s="253"/>
      <c r="N52" s="253"/>
      <c r="O52" s="39" t="str">
        <f>IF(L53=1,K51,IF(N53=1,K53," "))</f>
        <v>TZ</v>
      </c>
      <c r="P52" s="28"/>
    </row>
    <row r="53" spans="1:16" ht="30" customHeight="1" x14ac:dyDescent="0.3">
      <c r="A53" s="241"/>
      <c r="B53" s="42" t="str">
        <f>Pools!D59</f>
        <v>AJ Alo</v>
      </c>
      <c r="C53" s="52" t="str">
        <f>Pools!E59</f>
        <v>King</v>
      </c>
      <c r="D53" s="111"/>
      <c r="E53" s="41" t="s">
        <v>313</v>
      </c>
      <c r="F53" s="111">
        <v>1</v>
      </c>
      <c r="G53" s="206">
        <v>2</v>
      </c>
      <c r="H53" s="40"/>
      <c r="I53" s="250"/>
      <c r="J53" s="42" t="str">
        <f>Pools!H59</f>
        <v>Steven Weber</v>
      </c>
      <c r="K53" s="52" t="str">
        <f>Pools!I59</f>
        <v>JJEF</v>
      </c>
      <c r="L53" s="121">
        <v>1</v>
      </c>
      <c r="M53" s="33" t="s">
        <v>269</v>
      </c>
      <c r="N53" s="121"/>
      <c r="O53" s="207">
        <v>0</v>
      </c>
      <c r="P53" s="28"/>
    </row>
    <row r="54" spans="1:16" ht="30" customHeight="1" x14ac:dyDescent="0.3">
      <c r="A54" s="241"/>
      <c r="E54" s="40"/>
      <c r="F54" s="112"/>
      <c r="G54" s="40"/>
      <c r="H54" s="40"/>
      <c r="I54" s="250"/>
      <c r="J54" s="40"/>
      <c r="K54" s="40"/>
      <c r="L54" s="120"/>
      <c r="M54" s="37"/>
      <c r="N54" s="120"/>
      <c r="O54" s="37"/>
      <c r="P54" s="28"/>
    </row>
    <row r="55" spans="1:16" ht="27.75" customHeight="1" x14ac:dyDescent="0.35">
      <c r="A55" s="241"/>
      <c r="B55" s="42" t="str">
        <f>Pools!D57</f>
        <v>Alex Perez</v>
      </c>
      <c r="C55" s="42" t="str">
        <f>Pools!E57</f>
        <v>CN</v>
      </c>
      <c r="E55" s="40"/>
      <c r="F55" s="112"/>
      <c r="G55" s="40"/>
      <c r="H55" s="40"/>
      <c r="I55" s="250"/>
      <c r="J55" s="42" t="str">
        <f>Pools!H57</f>
        <v>Max Mayer</v>
      </c>
      <c r="K55" s="42" t="str">
        <f>Pools!I57</f>
        <v>NP</v>
      </c>
      <c r="L55" s="147"/>
      <c r="M55" s="56"/>
      <c r="N55" s="147"/>
      <c r="O55" s="56"/>
      <c r="P55" s="28"/>
    </row>
    <row r="56" spans="1:16" ht="30" customHeight="1" x14ac:dyDescent="0.3">
      <c r="A56" s="241"/>
      <c r="C56" s="54"/>
      <c r="D56" s="244" t="str">
        <f>IF(D57=1,B55,IF(F57=1,B57," "))</f>
        <v>Alex Perez</v>
      </c>
      <c r="E56" s="244"/>
      <c r="F56" s="244"/>
      <c r="G56" s="42" t="str">
        <f>IF(D57=1,C55,IF(F57=1,C57," "))</f>
        <v>CN</v>
      </c>
      <c r="H56" s="40"/>
      <c r="I56" s="250"/>
      <c r="J56" s="40"/>
      <c r="K56" s="54"/>
      <c r="L56" s="252" t="s">
        <v>101</v>
      </c>
      <c r="M56" s="253"/>
      <c r="N56" s="253"/>
      <c r="O56" s="39" t="str">
        <f>IF(L57=1,K55,IF(N57=1,K57," "))</f>
        <v xml:space="preserve"> </v>
      </c>
      <c r="P56" s="28"/>
    </row>
    <row r="57" spans="1:16" ht="30" customHeight="1" x14ac:dyDescent="0.3">
      <c r="A57" s="241"/>
      <c r="B57" s="42" t="str">
        <f>Pools!D60</f>
        <v>Alek Kalashian</v>
      </c>
      <c r="C57" s="52" t="str">
        <f>Pools!E60</f>
        <v>TZ</v>
      </c>
      <c r="D57" s="111">
        <v>1</v>
      </c>
      <c r="E57" s="41" t="s">
        <v>280</v>
      </c>
      <c r="F57" s="111"/>
      <c r="G57" s="206">
        <v>2</v>
      </c>
      <c r="H57" s="40"/>
      <c r="I57" s="250"/>
      <c r="J57" s="42" t="str">
        <f>Pools!H60</f>
        <v>X</v>
      </c>
      <c r="K57" s="52">
        <f>Pools!I60</f>
        <v>0</v>
      </c>
      <c r="L57" s="121"/>
      <c r="M57" s="33"/>
      <c r="N57" s="121"/>
      <c r="O57" s="207"/>
      <c r="P57" s="28"/>
    </row>
    <row r="58" spans="1:16" ht="30" customHeight="1" x14ac:dyDescent="0.4">
      <c r="A58" s="241"/>
      <c r="E58" s="40"/>
      <c r="F58" s="112"/>
      <c r="G58" s="40"/>
      <c r="H58" s="40"/>
      <c r="I58" s="250"/>
      <c r="J58" s="40"/>
      <c r="K58" s="40"/>
      <c r="L58" s="120"/>
      <c r="M58" s="37"/>
      <c r="N58" s="120"/>
      <c r="O58" s="58"/>
      <c r="P58" s="28"/>
    </row>
    <row r="59" spans="1:16" ht="27.75" customHeight="1" x14ac:dyDescent="0.35">
      <c r="A59" s="241"/>
      <c r="B59" s="42" t="str">
        <f>Pools!D55</f>
        <v>Chris Mollicone</v>
      </c>
      <c r="C59" s="42" t="str">
        <f>Pools!E55</f>
        <v>JJEF</v>
      </c>
      <c r="E59" s="40"/>
      <c r="F59" s="112"/>
      <c r="G59" s="40"/>
      <c r="H59" s="40"/>
      <c r="I59" s="250"/>
      <c r="J59" s="42" t="str">
        <f>Pools!H55</f>
        <v>Nathan Lutz</v>
      </c>
      <c r="K59" s="42" t="str">
        <f>Pools!I55</f>
        <v>RCK</v>
      </c>
      <c r="L59" s="147"/>
      <c r="M59" s="56"/>
      <c r="N59" s="147"/>
      <c r="O59" s="56"/>
      <c r="P59" s="28"/>
    </row>
    <row r="60" spans="1:16" ht="35.25" customHeight="1" x14ac:dyDescent="0.3">
      <c r="A60" s="241"/>
      <c r="C60" s="54"/>
      <c r="D60" s="244" t="str">
        <f>IF(D61=1,B59,IF(F61=1,B61," "))</f>
        <v>Chris Mollicone</v>
      </c>
      <c r="E60" s="244"/>
      <c r="F60" s="244"/>
      <c r="G60" s="42" t="str">
        <f>IF(D61=1,C59,IF(F61=1,C61," "))</f>
        <v>JJEF</v>
      </c>
      <c r="H60" s="40"/>
      <c r="I60" s="250"/>
      <c r="J60" s="40"/>
      <c r="K60" s="54"/>
      <c r="L60" s="253" t="str">
        <f>IF(L61=1,J59,IF(N61=1,J61," "))</f>
        <v>Jacob Burgos</v>
      </c>
      <c r="M60" s="253"/>
      <c r="N60" s="253"/>
      <c r="O60" s="39" t="str">
        <f>IF(L61=1,K59,IF(N61=1,K61," "))</f>
        <v>Wash</v>
      </c>
      <c r="P60" s="28"/>
    </row>
    <row r="61" spans="1:16" ht="30" customHeight="1" x14ac:dyDescent="0.3">
      <c r="A61" s="241"/>
      <c r="B61" s="42" t="str">
        <f>Pools!D58</f>
        <v>Jesse Decarlo</v>
      </c>
      <c r="C61" s="52" t="str">
        <f>Pools!E58</f>
        <v>RCK</v>
      </c>
      <c r="D61" s="111">
        <v>1</v>
      </c>
      <c r="E61" s="41" t="s">
        <v>284</v>
      </c>
      <c r="F61" s="111"/>
      <c r="G61" s="206">
        <v>1.5</v>
      </c>
      <c r="H61" s="40"/>
      <c r="I61" s="250"/>
      <c r="J61" s="42" t="str">
        <f>Pools!H58</f>
        <v>Jacob Burgos</v>
      </c>
      <c r="K61" s="52" t="str">
        <f>Pools!I58</f>
        <v>Wash</v>
      </c>
      <c r="L61" s="121"/>
      <c r="M61" s="33" t="s">
        <v>249</v>
      </c>
      <c r="N61" s="121">
        <v>1</v>
      </c>
      <c r="O61" s="207">
        <v>0</v>
      </c>
      <c r="P61" s="28"/>
    </row>
    <row r="62" spans="1:16" ht="44.25" customHeight="1" thickBot="1" x14ac:dyDescent="0.3">
      <c r="A62" s="242"/>
      <c r="B62" s="44"/>
      <c r="C62" s="44"/>
      <c r="D62" s="116"/>
      <c r="E62" s="44"/>
      <c r="F62" s="116"/>
      <c r="G62" s="44"/>
      <c r="H62" s="44"/>
      <c r="I62" s="251"/>
      <c r="J62" s="57"/>
      <c r="K62" s="57"/>
      <c r="L62" s="149"/>
      <c r="M62" s="57"/>
      <c r="N62" s="149"/>
      <c r="O62" s="57"/>
    </row>
    <row r="63" spans="1:16" s="25" customFormat="1" ht="21.75" customHeight="1" thickBot="1" x14ac:dyDescent="0.25">
      <c r="A63" s="51" t="s">
        <v>54</v>
      </c>
      <c r="B63" s="45" t="s">
        <v>48</v>
      </c>
      <c r="C63" s="45" t="s">
        <v>32</v>
      </c>
      <c r="D63" s="119" t="s">
        <v>49</v>
      </c>
      <c r="E63" s="45" t="s">
        <v>50</v>
      </c>
      <c r="F63" s="119" t="s">
        <v>51</v>
      </c>
      <c r="G63" s="45" t="s">
        <v>47</v>
      </c>
      <c r="H63" s="45"/>
      <c r="I63" s="45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25">
      <c r="A64" s="167"/>
      <c r="B64" s="166" t="str">
        <f>Pools!D57</f>
        <v>Alex Perez</v>
      </c>
      <c r="C64" s="166" t="str">
        <f>Pools!E57</f>
        <v>CN</v>
      </c>
      <c r="D64" s="166">
        <f t="shared" ref="D64:D69" si="0">IF(B64=0," ",COUNTIF($D$4:$D$13,B64)+COUNTIF($D$16:$D$25,B64)+COUNTIF($D$28:$D$37,B64)+COUNTIF($D$40:$D$49,B64)+COUNTIF($D$52:$D$61,B64))</f>
        <v>5</v>
      </c>
      <c r="E64" s="157" t="s">
        <v>50</v>
      </c>
      <c r="F64" s="166">
        <f t="shared" ref="F64:F69" si="1">IF(B64=0," ",COUNTA($B$51:$B$61)-1-COUNTIF($B$51:$B$61,0)-D64)</f>
        <v>0</v>
      </c>
      <c r="G64" s="183">
        <v>1</v>
      </c>
      <c r="H64" s="167"/>
      <c r="I64" s="167"/>
      <c r="J64" s="157" t="str">
        <f>Pools!H58</f>
        <v>Jacob Burgos</v>
      </c>
      <c r="K64" s="157" t="str">
        <f>Pools!I58</f>
        <v>Wash</v>
      </c>
      <c r="L64" s="157">
        <f>IF(J64=0," ",COUNTIF($L$4:$L$13,J64)+COUNTIF($L$16:$L$25,J64)+COUNTIF($L$28:$L$37,J64)+COUNTIF($L$40:$L$49,J64)+COUNTIF($L$52:$L$61,J64))</f>
        <v>4</v>
      </c>
      <c r="M64" s="158" t="s">
        <v>50</v>
      </c>
      <c r="N64" s="157">
        <f>IF(K64=0," ",COUNTA($J$51:$J$61)-1-COUNTIF($J$51:$J$61,0)-L64)-1</f>
        <v>0</v>
      </c>
      <c r="O64" s="174">
        <v>1</v>
      </c>
    </row>
    <row r="65" spans="1:15" ht="35.25" customHeight="1" x14ac:dyDescent="0.25">
      <c r="A65" s="168"/>
      <c r="B65" s="40" t="str">
        <f>Pools!D55</f>
        <v>Chris Mollicone</v>
      </c>
      <c r="C65" s="40" t="str">
        <f>Pools!E55</f>
        <v>JJEF</v>
      </c>
      <c r="D65" s="40">
        <f t="shared" si="0"/>
        <v>4</v>
      </c>
      <c r="E65" s="50" t="s">
        <v>50</v>
      </c>
      <c r="F65" s="40">
        <f t="shared" si="1"/>
        <v>1</v>
      </c>
      <c r="G65" s="184">
        <v>2</v>
      </c>
      <c r="H65" s="168"/>
      <c r="I65" s="168"/>
      <c r="J65" s="50" t="str">
        <f>Pools!H56</f>
        <v>Paul Hatzis</v>
      </c>
      <c r="K65" s="50" t="str">
        <f>Pools!I56</f>
        <v>TZ</v>
      </c>
      <c r="L65" s="50">
        <f>IF(J65=0," ",COUNTIF($L$4:$L$13,J65)+COUNTIF($L$16:$L$25,J65)+COUNTIF($L$28:$L$37,J65)+COUNTIF($L$40:$L$49,J65)+COUNTIF($L$52:$L$61,J65))</f>
        <v>3</v>
      </c>
      <c r="M65" s="45" t="s">
        <v>50</v>
      </c>
      <c r="N65" s="50">
        <f>IF(K65=0," ",COUNTA($J$51:$J$61)-1-COUNTIF($J$51:$J$61,0)-L65)-1</f>
        <v>1</v>
      </c>
      <c r="O65" s="175">
        <v>2</v>
      </c>
    </row>
    <row r="66" spans="1:15" ht="35.25" customHeight="1" x14ac:dyDescent="0.25">
      <c r="A66" s="168"/>
      <c r="B66" s="40" t="str">
        <f>Pools!D60</f>
        <v>Alek Kalashian</v>
      </c>
      <c r="C66" s="40" t="str">
        <f>Pools!E60</f>
        <v>TZ</v>
      </c>
      <c r="D66" s="40">
        <f t="shared" si="0"/>
        <v>3</v>
      </c>
      <c r="E66" s="50" t="s">
        <v>50</v>
      </c>
      <c r="F66" s="40">
        <f t="shared" si="1"/>
        <v>2</v>
      </c>
      <c r="G66" s="184">
        <v>3</v>
      </c>
      <c r="H66" s="168"/>
      <c r="I66" s="168"/>
      <c r="J66" s="50" t="str">
        <f>Pools!H55</f>
        <v>Nathan Lutz</v>
      </c>
      <c r="K66" s="50" t="str">
        <f>Pools!I55</f>
        <v>RCK</v>
      </c>
      <c r="L66" s="50">
        <f>IF(J66=0," ",COUNTIF($L$4:$L$13,J66)+COUNTIF($L$16:$L$25,J66)+COUNTIF($L$28:$L$37,J66)+COUNTIF($L$40:$L$49,J66)+COUNTIF($L$52:$L$61,J66))</f>
        <v>2</v>
      </c>
      <c r="M66" s="45" t="s">
        <v>50</v>
      </c>
      <c r="N66" s="50">
        <f>IF(K66=0," ",COUNTA($J$51:$J$61)-1-COUNTIF($J$51:$J$61,0)-L66)-1</f>
        <v>2</v>
      </c>
      <c r="O66" s="175">
        <v>3</v>
      </c>
    </row>
    <row r="67" spans="1:15" ht="35.25" customHeight="1" x14ac:dyDescent="0.25">
      <c r="A67" s="168"/>
      <c r="B67" s="40" t="str">
        <f>Pools!D59</f>
        <v>AJ Alo</v>
      </c>
      <c r="C67" s="40" t="str">
        <f>Pools!E59</f>
        <v>King</v>
      </c>
      <c r="D67" s="40">
        <f t="shared" si="0"/>
        <v>2</v>
      </c>
      <c r="E67" s="50" t="s">
        <v>50</v>
      </c>
      <c r="F67" s="40">
        <f t="shared" si="1"/>
        <v>3</v>
      </c>
      <c r="G67" s="184">
        <v>4</v>
      </c>
      <c r="H67" s="168"/>
      <c r="I67" s="168"/>
      <c r="J67" s="50" t="str">
        <f>Pools!H59</f>
        <v>Steven Weber</v>
      </c>
      <c r="K67" s="50" t="str">
        <f>Pools!I59</f>
        <v>JJEF</v>
      </c>
      <c r="L67" s="50">
        <f>IF(J67=0," ",COUNTIF($L$4:$L$13,J67)+COUNTIF($L$16:$L$25,J67)+COUNTIF($L$28:$L$37,J67)+COUNTIF($L$40:$L$49,J67)+COUNTIF($L$52:$L$61,J67))</f>
        <v>1</v>
      </c>
      <c r="M67" s="45" t="s">
        <v>50</v>
      </c>
      <c r="N67" s="50">
        <f>IF(K67=0," ",COUNTA($J$51:$J$61)-1-COUNTIF($J$51:$J$61,0)-L67)-1</f>
        <v>3</v>
      </c>
      <c r="O67" s="175">
        <v>4</v>
      </c>
    </row>
    <row r="68" spans="1:15" ht="35.25" customHeight="1" x14ac:dyDescent="0.25">
      <c r="A68" s="168"/>
      <c r="B68" s="40" t="str">
        <f>Pools!D58</f>
        <v>Jesse Decarlo</v>
      </c>
      <c r="C68" s="40" t="str">
        <f>Pools!E58</f>
        <v>RCK</v>
      </c>
      <c r="D68" s="40">
        <f t="shared" si="0"/>
        <v>1</v>
      </c>
      <c r="E68" s="50" t="s">
        <v>50</v>
      </c>
      <c r="F68" s="40">
        <f t="shared" si="1"/>
        <v>4</v>
      </c>
      <c r="G68" s="184">
        <v>5</v>
      </c>
      <c r="H68" s="168"/>
      <c r="I68" s="168"/>
      <c r="J68" s="50" t="str">
        <f>Pools!H57</f>
        <v>Max Mayer</v>
      </c>
      <c r="K68" s="50" t="str">
        <f>Pools!I57</f>
        <v>NP</v>
      </c>
      <c r="L68" s="50">
        <f>IF(J68=0," ",COUNTIF($L$4:$L$13,J68)+COUNTIF($L$16:$L$25,J68)+COUNTIF($L$28:$L$37,J68)+COUNTIF($L$40:$L$49,J68)+COUNTIF($L$52:$L$61,J68))</f>
        <v>0</v>
      </c>
      <c r="M68" s="45" t="s">
        <v>50</v>
      </c>
      <c r="N68" s="50">
        <f>IF(K68=0," ",COUNTA($J$51:$J$61)-1-COUNTIF($J$51:$J$61,0)-L68)-1</f>
        <v>4</v>
      </c>
      <c r="O68" s="175">
        <v>5</v>
      </c>
    </row>
    <row r="69" spans="1:15" ht="35.25" customHeight="1" thickBot="1" x14ac:dyDescent="0.3">
      <c r="A69" s="169"/>
      <c r="B69" s="44" t="str">
        <f>Pools!D56</f>
        <v>Lucas Fratz</v>
      </c>
      <c r="C69" s="44" t="str">
        <f>Pools!E56</f>
        <v>High</v>
      </c>
      <c r="D69" s="44">
        <f t="shared" si="0"/>
        <v>0</v>
      </c>
      <c r="E69" s="73" t="s">
        <v>50</v>
      </c>
      <c r="F69" s="44">
        <f t="shared" si="1"/>
        <v>5</v>
      </c>
      <c r="G69" s="185">
        <v>6</v>
      </c>
      <c r="H69" s="169"/>
      <c r="I69" s="169"/>
      <c r="J69" s="44"/>
      <c r="K69" s="44"/>
      <c r="L69" s="44"/>
      <c r="M69" s="161"/>
      <c r="N69" s="44"/>
      <c r="O69" s="185"/>
    </row>
    <row r="70" spans="1:15" ht="35.25" customHeight="1" x14ac:dyDescent="0.5">
      <c r="D70" s="112" t="s">
        <v>50</v>
      </c>
      <c r="E70" s="40" t="str">
        <f>IF(B70=0," ",COUNTA($B$51:$B$61)-1-COUNTIF($B$51:$B$61,0)-C70)</f>
        <v xml:space="preserve"> </v>
      </c>
      <c r="F70" s="112"/>
      <c r="G70" s="40"/>
      <c r="H70" s="40"/>
      <c r="I70" s="88"/>
      <c r="J70" s="40"/>
      <c r="K70" s="40"/>
      <c r="L70" s="112" t="s">
        <v>50</v>
      </c>
      <c r="M70" s="40" t="str">
        <f>IF(J70=0," ",COUNTA($J$51:$J$61)-1-COUNTIF($J$51:$J$61,0)-K70)</f>
        <v xml:space="preserve"> </v>
      </c>
      <c r="N70" s="112"/>
      <c r="O70" s="40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8">
    <sortCondition ref="O64:O68"/>
  </sortState>
  <mergeCells count="42">
    <mergeCell ref="A1:G1"/>
    <mergeCell ref="A3:A13"/>
    <mergeCell ref="D4:F4"/>
    <mergeCell ref="D8:F8"/>
    <mergeCell ref="D12:F12"/>
    <mergeCell ref="D60:F60"/>
    <mergeCell ref="A51:A62"/>
    <mergeCell ref="A39:A50"/>
    <mergeCell ref="A15:A25"/>
    <mergeCell ref="D20:F20"/>
    <mergeCell ref="D16:F16"/>
    <mergeCell ref="D24:F24"/>
    <mergeCell ref="D28:F28"/>
    <mergeCell ref="D32:F32"/>
    <mergeCell ref="D36:F36"/>
    <mergeCell ref="A27:A38"/>
    <mergeCell ref="D40:F40"/>
    <mergeCell ref="D44:F44"/>
    <mergeCell ref="D48:F48"/>
    <mergeCell ref="D52:F52"/>
    <mergeCell ref="D56:F56"/>
    <mergeCell ref="I1:O1"/>
    <mergeCell ref="I3:I13"/>
    <mergeCell ref="L4:N4"/>
    <mergeCell ref="L8:N8"/>
    <mergeCell ref="L12:N12"/>
    <mergeCell ref="I39:I50"/>
    <mergeCell ref="I27:I38"/>
    <mergeCell ref="I51:I62"/>
    <mergeCell ref="I15:I25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2"/>
  <sheetViews>
    <sheetView tabSelected="1" topLeftCell="A52" zoomScale="70" zoomScaleNormal="70" zoomScaleSheetLayoutView="80" workbookViewId="0">
      <selection activeCell="B68" sqref="B68:C68"/>
    </sheetView>
  </sheetViews>
  <sheetFormatPr defaultRowHeight="37.5" x14ac:dyDescent="0.2"/>
  <cols>
    <col min="1" max="1" width="9.85546875" style="87" customWidth="1"/>
    <col min="2" max="2" width="34" style="27" customWidth="1"/>
    <col min="3" max="3" width="11" style="17" customWidth="1"/>
    <col min="4" max="4" width="13" style="139" customWidth="1"/>
    <col min="5" max="5" width="13" style="64" customWidth="1"/>
    <col min="6" max="6" width="13" style="142" customWidth="1"/>
    <col min="7" max="7" width="13" style="60" customWidth="1"/>
    <col min="8" max="8" width="5.7109375" style="60" customWidth="1"/>
    <col min="9" max="9" width="9.42578125" style="87" customWidth="1"/>
    <col min="10" max="10" width="33.5703125" style="60" customWidth="1"/>
    <col min="11" max="11" width="10.140625" style="60" customWidth="1"/>
    <col min="12" max="12" width="14.28515625" style="142" customWidth="1"/>
    <col min="13" max="13" width="14.28515625" style="60" customWidth="1"/>
    <col min="14" max="14" width="14.28515625" style="142" customWidth="1"/>
    <col min="15" max="15" width="13" style="60" customWidth="1"/>
    <col min="16" max="16" width="13.140625" customWidth="1"/>
  </cols>
  <sheetData>
    <row r="1" spans="1:16" ht="22.5" customHeight="1" x14ac:dyDescent="0.2">
      <c r="A1" s="256" t="s">
        <v>35</v>
      </c>
      <c r="B1" s="256"/>
      <c r="C1" s="256"/>
      <c r="D1" s="257"/>
      <c r="E1" s="256"/>
      <c r="F1" s="257"/>
      <c r="G1" s="256"/>
      <c r="H1" s="192"/>
      <c r="I1" s="256" t="s">
        <v>36</v>
      </c>
      <c r="J1" s="256"/>
      <c r="K1" s="256"/>
      <c r="L1" s="257"/>
      <c r="M1" s="256"/>
      <c r="N1" s="257"/>
      <c r="O1" s="256"/>
    </row>
    <row r="2" spans="1:16" ht="22.5" customHeight="1" x14ac:dyDescent="0.2"/>
    <row r="3" spans="1:16" ht="30" customHeight="1" x14ac:dyDescent="0.2">
      <c r="A3" s="241" t="s">
        <v>52</v>
      </c>
      <c r="B3" s="71" t="str">
        <f>Pools!D64</f>
        <v>Jacob Rivas</v>
      </c>
      <c r="C3" s="71" t="str">
        <f>Pools!E64</f>
        <v>U</v>
      </c>
      <c r="D3" s="118"/>
      <c r="E3" s="76"/>
      <c r="F3" s="130"/>
      <c r="G3" s="76"/>
      <c r="H3" s="76"/>
      <c r="I3" s="241" t="s">
        <v>11</v>
      </c>
      <c r="J3" s="71" t="str">
        <f>Pools!H64</f>
        <v>Collin Murphy</v>
      </c>
      <c r="K3" s="71" t="str">
        <f>Pools!I64</f>
        <v>JJEF</v>
      </c>
      <c r="L3" s="144"/>
      <c r="M3" s="61"/>
      <c r="N3" s="144"/>
      <c r="O3" s="61"/>
      <c r="P3" s="28"/>
    </row>
    <row r="4" spans="1:16" ht="34.5" customHeight="1" x14ac:dyDescent="0.2">
      <c r="A4" s="241"/>
      <c r="B4" s="50"/>
      <c r="C4" s="50"/>
      <c r="D4" s="260" t="str">
        <f>IF(D5=1,B3,IF(F5=1,B5," "))</f>
        <v>Jacob Rivas</v>
      </c>
      <c r="E4" s="261"/>
      <c r="F4" s="261"/>
      <c r="G4" s="77" t="str">
        <f>IF(D5=1,C3,IF(F5=1,C5," "))</f>
        <v>U</v>
      </c>
      <c r="H4" s="76"/>
      <c r="I4" s="241"/>
      <c r="J4" s="50"/>
      <c r="K4" s="50"/>
      <c r="L4" s="254" t="str">
        <f>IF(L5=1,J3,IF(N5=1,J5," "))</f>
        <v>Carson Derrick</v>
      </c>
      <c r="M4" s="255"/>
      <c r="N4" s="255"/>
      <c r="O4" s="63" t="str">
        <f>IF(L5=1,K3,IF(N5=1,K5," "))</f>
        <v>King</v>
      </c>
      <c r="P4" s="28"/>
    </row>
    <row r="5" spans="1:16" ht="34.5" customHeight="1" x14ac:dyDescent="0.2">
      <c r="A5" s="241"/>
      <c r="B5" s="71" t="str">
        <f>Pools!D65</f>
        <v>Michael Thomas</v>
      </c>
      <c r="C5" s="74" t="str">
        <f>Pools!E65</f>
        <v>High</v>
      </c>
      <c r="D5" s="135">
        <v>1</v>
      </c>
      <c r="E5" s="76" t="s">
        <v>237</v>
      </c>
      <c r="F5" s="135"/>
      <c r="G5" s="208">
        <v>2</v>
      </c>
      <c r="H5" s="50"/>
      <c r="I5" s="241"/>
      <c r="J5" s="71" t="str">
        <f>Pools!H65</f>
        <v>Carson Derrick</v>
      </c>
      <c r="K5" s="74" t="str">
        <f>Pools!I65</f>
        <v>King</v>
      </c>
      <c r="L5" s="145"/>
      <c r="M5" s="99" t="s">
        <v>242</v>
      </c>
      <c r="N5" s="145">
        <v>1</v>
      </c>
      <c r="O5" s="209">
        <v>2</v>
      </c>
      <c r="P5" s="28"/>
    </row>
    <row r="6" spans="1:16" ht="34.5" customHeight="1" x14ac:dyDescent="0.2">
      <c r="A6" s="241"/>
      <c r="B6" s="50"/>
      <c r="C6" s="50"/>
      <c r="D6" s="118"/>
      <c r="E6" s="76"/>
      <c r="F6" s="130"/>
      <c r="G6" s="76"/>
      <c r="H6" s="76"/>
      <c r="I6" s="241"/>
      <c r="J6" s="50"/>
      <c r="K6" s="50"/>
      <c r="L6" s="124"/>
      <c r="M6" s="62"/>
      <c r="N6" s="124"/>
      <c r="O6" s="62"/>
      <c r="P6" s="28"/>
    </row>
    <row r="7" spans="1:16" ht="34.5" customHeight="1" x14ac:dyDescent="0.2">
      <c r="A7" s="241"/>
      <c r="B7" s="71" t="str">
        <f>Pools!D66</f>
        <v>Jack Granata</v>
      </c>
      <c r="C7" s="71" t="str">
        <f>Pools!E66</f>
        <v>CN</v>
      </c>
      <c r="D7" s="118"/>
      <c r="E7" s="76"/>
      <c r="F7" s="130"/>
      <c r="G7" s="76"/>
      <c r="H7" s="76"/>
      <c r="I7" s="241"/>
      <c r="J7" s="71" t="str">
        <f>Pools!H66</f>
        <v>Kevin Bernazar</v>
      </c>
      <c r="K7" s="71" t="str">
        <f>Pools!I66</f>
        <v>Wash</v>
      </c>
      <c r="L7" s="144"/>
      <c r="M7" s="61"/>
      <c r="N7" s="144"/>
      <c r="O7" s="61"/>
      <c r="P7" s="28"/>
    </row>
    <row r="8" spans="1:16" ht="34.5" customHeight="1" x14ac:dyDescent="0.2">
      <c r="A8" s="241"/>
      <c r="B8" s="50"/>
      <c r="C8" s="50"/>
      <c r="D8" s="259" t="str">
        <f>IF(D9=1,B7,IF(F9=1,B9," "))</f>
        <v>Jack Granata</v>
      </c>
      <c r="E8" s="258"/>
      <c r="F8" s="258"/>
      <c r="G8" s="77" t="str">
        <f>IF(D9=1,C7,IF(F9=1,C9," "))</f>
        <v>CN</v>
      </c>
      <c r="H8" s="76"/>
      <c r="I8" s="241"/>
      <c r="J8" s="50"/>
      <c r="K8" s="50"/>
      <c r="L8" s="254" t="str">
        <f>IF(L9=1,J7,IF(N9=1,J9," "))</f>
        <v>Justin Reiss</v>
      </c>
      <c r="M8" s="255"/>
      <c r="N8" s="255"/>
      <c r="O8" s="63" t="str">
        <f>IF(L9=1,K7,IF(N9=1,K9," "))</f>
        <v>TZ</v>
      </c>
      <c r="P8" s="28"/>
    </row>
    <row r="9" spans="1:16" ht="34.5" customHeight="1" x14ac:dyDescent="0.2">
      <c r="A9" s="241"/>
      <c r="B9" s="71" t="str">
        <f>Pools!D67</f>
        <v>Christian Tarpey</v>
      </c>
      <c r="C9" s="74" t="str">
        <f>Pools!E67</f>
        <v>JJEF</v>
      </c>
      <c r="D9" s="135">
        <v>1</v>
      </c>
      <c r="E9" s="76" t="s">
        <v>239</v>
      </c>
      <c r="F9" s="135"/>
      <c r="G9" s="208">
        <v>2</v>
      </c>
      <c r="H9" s="50"/>
      <c r="I9" s="241"/>
      <c r="J9" s="71" t="str">
        <f>Pools!H67</f>
        <v>Justin Reiss</v>
      </c>
      <c r="K9" s="74" t="str">
        <f>Pools!I67</f>
        <v>TZ</v>
      </c>
      <c r="L9" s="145"/>
      <c r="M9" s="99" t="s">
        <v>240</v>
      </c>
      <c r="N9" s="145">
        <v>1</v>
      </c>
      <c r="O9" s="209">
        <v>2</v>
      </c>
      <c r="P9" s="28"/>
    </row>
    <row r="10" spans="1:16" ht="34.5" customHeight="1" x14ac:dyDescent="0.2">
      <c r="A10" s="241"/>
      <c r="B10" s="50"/>
      <c r="C10" s="50"/>
      <c r="D10" s="118"/>
      <c r="E10" s="76"/>
      <c r="F10" s="130"/>
      <c r="G10" s="76"/>
      <c r="H10" s="76"/>
      <c r="I10" s="241"/>
      <c r="J10" s="50"/>
      <c r="K10" s="50"/>
      <c r="L10" s="124"/>
      <c r="M10" s="62"/>
      <c r="N10" s="124"/>
      <c r="O10" s="65"/>
      <c r="P10" s="28"/>
    </row>
    <row r="11" spans="1:16" ht="34.5" customHeight="1" x14ac:dyDescent="0.2">
      <c r="A11" s="241"/>
      <c r="B11" s="71" t="str">
        <f>Pools!D68</f>
        <v>Jude Goldberg</v>
      </c>
      <c r="C11" s="74" t="str">
        <f>Pools!E68</f>
        <v>Wash</v>
      </c>
      <c r="D11" s="118"/>
      <c r="E11" s="76"/>
      <c r="F11" s="135"/>
      <c r="G11" s="76"/>
      <c r="H11" s="76"/>
      <c r="I11" s="241"/>
      <c r="J11" s="71" t="str">
        <f>Pools!H68</f>
        <v>Michael Ricci</v>
      </c>
      <c r="K11" s="71" t="str">
        <f>Pools!I68</f>
        <v>RCK</v>
      </c>
      <c r="L11" s="144"/>
      <c r="M11" s="61"/>
      <c r="N11" s="144"/>
      <c r="O11" s="61"/>
      <c r="P11" s="28"/>
    </row>
    <row r="12" spans="1:16" ht="43.5" customHeight="1" x14ac:dyDescent="0.2">
      <c r="A12" s="241"/>
      <c r="B12" s="50"/>
      <c r="C12" s="75"/>
      <c r="D12" s="258" t="str">
        <f>IF(D13=1,B11,IF(F13=1,B13," "))</f>
        <v>Jude Goldberg</v>
      </c>
      <c r="E12" s="258"/>
      <c r="F12" s="258"/>
      <c r="G12" s="77" t="str">
        <f>IF(D13=1,C11,IF(F13=1,C13," "))</f>
        <v>Wash</v>
      </c>
      <c r="H12" s="76"/>
      <c r="I12" s="241"/>
      <c r="J12" s="50"/>
      <c r="K12" s="50"/>
      <c r="L12" s="254" t="str">
        <f>IF(L13=1,J11,IF(N13=1,J13," "))</f>
        <v>Michael Ricci</v>
      </c>
      <c r="M12" s="255"/>
      <c r="N12" s="255"/>
      <c r="O12" s="63" t="str">
        <f>IF(L13=1,K11,IF(N13=1,K13," "))</f>
        <v>RCK</v>
      </c>
      <c r="P12" s="28"/>
    </row>
    <row r="13" spans="1:16" ht="34.5" customHeight="1" x14ac:dyDescent="0.2">
      <c r="A13" s="241"/>
      <c r="B13" s="71" t="str">
        <f>Pools!D69</f>
        <v>Kevin Toledo</v>
      </c>
      <c r="C13" s="74" t="str">
        <f>Pools!E69</f>
        <v>TZ</v>
      </c>
      <c r="D13" s="135">
        <v>1</v>
      </c>
      <c r="E13" s="76" t="s">
        <v>238</v>
      </c>
      <c r="F13" s="135"/>
      <c r="G13" s="208">
        <v>2</v>
      </c>
      <c r="H13" s="50"/>
      <c r="I13" s="241"/>
      <c r="J13" s="71" t="str">
        <f>Pools!H69</f>
        <v>Aiden Caso-Sobin</v>
      </c>
      <c r="K13" s="74" t="str">
        <f>Pools!I69</f>
        <v>NP</v>
      </c>
      <c r="L13" s="145">
        <v>1</v>
      </c>
      <c r="M13" s="99" t="s">
        <v>241</v>
      </c>
      <c r="N13" s="145"/>
      <c r="O13" s="209">
        <v>1.5</v>
      </c>
      <c r="P13" s="28"/>
    </row>
    <row r="14" spans="1:16" ht="34.5" customHeight="1" thickBot="1" x14ac:dyDescent="0.25">
      <c r="A14" s="106"/>
      <c r="B14" s="72"/>
      <c r="C14" s="72"/>
      <c r="D14" s="136"/>
      <c r="E14" s="72"/>
      <c r="F14" s="136"/>
      <c r="G14" s="72"/>
      <c r="H14" s="72"/>
      <c r="I14" s="106"/>
      <c r="J14" s="73"/>
      <c r="K14" s="73"/>
      <c r="L14" s="146"/>
      <c r="M14" s="67"/>
      <c r="N14" s="146"/>
      <c r="O14" s="67"/>
      <c r="P14" s="28"/>
    </row>
    <row r="15" spans="1:16" ht="34.5" customHeight="1" x14ac:dyDescent="0.2">
      <c r="A15" s="241" t="s">
        <v>15</v>
      </c>
      <c r="B15" s="71" t="str">
        <f>Pools!D67</f>
        <v>Christian Tarpey</v>
      </c>
      <c r="C15" s="71" t="str">
        <f>Pools!E67</f>
        <v>JJEF</v>
      </c>
      <c r="D15" s="118"/>
      <c r="E15" s="76"/>
      <c r="F15" s="130"/>
      <c r="G15" s="76"/>
      <c r="H15" s="76"/>
      <c r="I15" s="241" t="s">
        <v>15</v>
      </c>
      <c r="J15" s="71" t="str">
        <f>Pools!H67</f>
        <v>Justin Reiss</v>
      </c>
      <c r="K15" s="71" t="str">
        <f>Pools!I67</f>
        <v>TZ</v>
      </c>
      <c r="L15" s="144"/>
      <c r="M15" s="61"/>
      <c r="N15" s="144"/>
      <c r="O15" s="61"/>
      <c r="P15" s="28"/>
    </row>
    <row r="16" spans="1:16" ht="38.25" customHeight="1" x14ac:dyDescent="0.2">
      <c r="A16" s="241"/>
      <c r="B16" s="50"/>
      <c r="C16" s="50"/>
      <c r="D16" s="260" t="str">
        <f>IF(D17=1,B15,IF(F17=1,B17," "))</f>
        <v>Jude Goldberg</v>
      </c>
      <c r="E16" s="261"/>
      <c r="F16" s="261"/>
      <c r="G16" s="77" t="str">
        <f>IF(D17=1,C15,IF(F17=1,C17," "))</f>
        <v>Wash</v>
      </c>
      <c r="H16" s="76"/>
      <c r="I16" s="241"/>
      <c r="J16" s="50"/>
      <c r="K16" s="50"/>
      <c r="L16" s="254" t="str">
        <f>IF(L17=1,J15,IF(N17=1,J17," "))</f>
        <v>Justin Reiss</v>
      </c>
      <c r="M16" s="255"/>
      <c r="N16" s="255"/>
      <c r="O16" s="63" t="str">
        <f>IF(L17=1,K15,IF(N17=1,K17," "))</f>
        <v>TZ</v>
      </c>
      <c r="P16" s="28"/>
    </row>
    <row r="17" spans="1:16" ht="34.5" customHeight="1" x14ac:dyDescent="0.2">
      <c r="A17" s="241"/>
      <c r="B17" s="71" t="str">
        <f>Pools!D68</f>
        <v>Jude Goldberg</v>
      </c>
      <c r="C17" s="74" t="str">
        <f>Pools!E68</f>
        <v>Wash</v>
      </c>
      <c r="D17" s="135"/>
      <c r="E17" s="76" t="s">
        <v>224</v>
      </c>
      <c r="F17" s="135">
        <v>1</v>
      </c>
      <c r="G17" s="208">
        <v>2</v>
      </c>
      <c r="H17" s="50"/>
      <c r="I17" s="241"/>
      <c r="J17" s="71" t="str">
        <f>Pools!H68</f>
        <v>Michael Ricci</v>
      </c>
      <c r="K17" s="74" t="str">
        <f>Pools!I68</f>
        <v>RCK</v>
      </c>
      <c r="L17" s="145">
        <v>1</v>
      </c>
      <c r="M17" s="99" t="s">
        <v>241</v>
      </c>
      <c r="N17" s="145"/>
      <c r="O17" s="209">
        <v>1.5</v>
      </c>
      <c r="P17" s="28"/>
    </row>
    <row r="18" spans="1:16" ht="34.5" customHeight="1" x14ac:dyDescent="0.2">
      <c r="A18" s="241"/>
      <c r="B18" s="50"/>
      <c r="C18" s="50"/>
      <c r="D18" s="118"/>
      <c r="E18" s="76"/>
      <c r="F18" s="130"/>
      <c r="G18" s="76"/>
      <c r="H18" s="76"/>
      <c r="I18" s="241"/>
      <c r="J18" s="50"/>
      <c r="K18" s="50"/>
      <c r="L18" s="124"/>
      <c r="M18" s="62"/>
      <c r="N18" s="124"/>
      <c r="O18" s="62"/>
      <c r="P18" s="28"/>
    </row>
    <row r="19" spans="1:16" ht="34.5" customHeight="1" x14ac:dyDescent="0.2">
      <c r="A19" s="241"/>
      <c r="B19" s="71" t="str">
        <f>Pools!D64</f>
        <v>Jacob Rivas</v>
      </c>
      <c r="C19" s="71" t="str">
        <f>Pools!E64</f>
        <v>U</v>
      </c>
      <c r="D19" s="118"/>
      <c r="E19" s="76"/>
      <c r="F19" s="130"/>
      <c r="G19" s="76"/>
      <c r="H19" s="76"/>
      <c r="I19" s="241"/>
      <c r="J19" s="71" t="str">
        <f>Pools!H64</f>
        <v>Collin Murphy</v>
      </c>
      <c r="K19" s="71" t="str">
        <f>Pools!I64</f>
        <v>JJEF</v>
      </c>
      <c r="L19" s="144"/>
      <c r="M19" s="61"/>
      <c r="N19" s="144"/>
      <c r="O19" s="61"/>
      <c r="P19" s="28"/>
    </row>
    <row r="20" spans="1:16" ht="38.25" customHeight="1" x14ac:dyDescent="0.2">
      <c r="A20" s="241"/>
      <c r="B20" s="50"/>
      <c r="C20" s="50"/>
      <c r="D20" s="259" t="str">
        <f>IF(D21=1,B19,IF(F21=1,B21," "))</f>
        <v>Jack Granata</v>
      </c>
      <c r="E20" s="258"/>
      <c r="F20" s="258"/>
      <c r="G20" s="77" t="str">
        <f>IF(D21=1,C19,IF(F21=1,C21," "))</f>
        <v>CN</v>
      </c>
      <c r="H20" s="76"/>
      <c r="I20" s="241"/>
      <c r="J20" s="50"/>
      <c r="K20" s="50"/>
      <c r="L20" s="254" t="str">
        <f>IF(L21=1,J19,IF(N21=1,J21," "))</f>
        <v>Collin Murphy</v>
      </c>
      <c r="M20" s="255"/>
      <c r="N20" s="255"/>
      <c r="O20" s="63" t="str">
        <f>IF(L21=1,K19,IF(N21=1,K21," "))</f>
        <v>JJEF</v>
      </c>
      <c r="P20" s="28"/>
    </row>
    <row r="21" spans="1:16" ht="34.5" customHeight="1" x14ac:dyDescent="0.2">
      <c r="A21" s="241"/>
      <c r="B21" s="71" t="str">
        <f>Pools!D66</f>
        <v>Jack Granata</v>
      </c>
      <c r="C21" s="74" t="str">
        <f>Pools!E66</f>
        <v>CN</v>
      </c>
      <c r="D21" s="135"/>
      <c r="E21" s="76" t="s">
        <v>287</v>
      </c>
      <c r="F21" s="135">
        <v>1</v>
      </c>
      <c r="G21" s="208">
        <v>2</v>
      </c>
      <c r="H21" s="50"/>
      <c r="I21" s="241"/>
      <c r="J21" s="71" t="str">
        <f>Pools!H66</f>
        <v>Kevin Bernazar</v>
      </c>
      <c r="K21" s="74" t="str">
        <f>Pools!I66</f>
        <v>Wash</v>
      </c>
      <c r="L21" s="145">
        <v>1</v>
      </c>
      <c r="M21" s="99" t="s">
        <v>289</v>
      </c>
      <c r="N21" s="145"/>
      <c r="O21" s="209">
        <v>2</v>
      </c>
      <c r="P21" s="28"/>
    </row>
    <row r="22" spans="1:16" ht="30" customHeight="1" x14ac:dyDescent="0.2">
      <c r="A22" s="241"/>
      <c r="B22" s="50"/>
      <c r="C22" s="50"/>
      <c r="D22" s="118"/>
      <c r="E22" s="76"/>
      <c r="F22" s="130"/>
      <c r="G22" s="76"/>
      <c r="H22" s="76"/>
      <c r="I22" s="241"/>
      <c r="J22" s="50"/>
      <c r="K22" s="50"/>
      <c r="L22" s="124"/>
      <c r="M22" s="62"/>
      <c r="N22" s="124"/>
      <c r="O22" s="65"/>
      <c r="P22" s="28"/>
    </row>
    <row r="23" spans="1:16" ht="27.75" customHeight="1" x14ac:dyDescent="0.2">
      <c r="A23" s="241"/>
      <c r="B23" s="71" t="str">
        <f>Pools!D65</f>
        <v>Michael Thomas</v>
      </c>
      <c r="C23" s="71" t="str">
        <f>Pools!E65</f>
        <v>High</v>
      </c>
      <c r="D23" s="118"/>
      <c r="E23" s="76"/>
      <c r="F23" s="130"/>
      <c r="G23" s="76"/>
      <c r="H23" s="76"/>
      <c r="I23" s="241"/>
      <c r="J23" s="71" t="str">
        <f>Pools!H65</f>
        <v>Carson Derrick</v>
      </c>
      <c r="K23" s="71" t="str">
        <f>Pools!I65</f>
        <v>King</v>
      </c>
      <c r="L23" s="144"/>
      <c r="M23" s="61"/>
      <c r="N23" s="144"/>
      <c r="O23" s="61"/>
      <c r="P23" s="28"/>
    </row>
    <row r="24" spans="1:16" ht="41.25" customHeight="1" x14ac:dyDescent="0.2">
      <c r="A24" s="241"/>
      <c r="B24" s="50"/>
      <c r="C24" s="50"/>
      <c r="D24" s="260" t="str">
        <f>IF(D25=1,B23,IF(F25=1,B25," "))</f>
        <v>Michael Thomas</v>
      </c>
      <c r="E24" s="261"/>
      <c r="F24" s="261"/>
      <c r="G24" s="77" t="str">
        <f>IF(D25=1,C23,IF(F25=1,C25," "))</f>
        <v>High</v>
      </c>
      <c r="H24" s="76"/>
      <c r="I24" s="241"/>
      <c r="J24" s="50"/>
      <c r="K24" s="50"/>
      <c r="L24" s="254" t="str">
        <f>IF(L25=1,J23,IF(N25=1,J25," "))</f>
        <v>Carson Derrick</v>
      </c>
      <c r="M24" s="255"/>
      <c r="N24" s="255"/>
      <c r="O24" s="63" t="str">
        <f>IF(L25=1,K23,IF(N25=1,K25," "))</f>
        <v>King</v>
      </c>
      <c r="P24" s="28"/>
    </row>
    <row r="25" spans="1:16" ht="30" customHeight="1" x14ac:dyDescent="0.2">
      <c r="A25" s="241"/>
      <c r="B25" s="71" t="str">
        <f>Pools!D69</f>
        <v>Kevin Toledo</v>
      </c>
      <c r="C25" s="74" t="str">
        <f>Pools!E69</f>
        <v>TZ</v>
      </c>
      <c r="D25" s="135">
        <v>1</v>
      </c>
      <c r="E25" s="76" t="s">
        <v>286</v>
      </c>
      <c r="F25" s="135"/>
      <c r="G25" s="208">
        <v>2</v>
      </c>
      <c r="H25" s="50"/>
      <c r="I25" s="241"/>
      <c r="J25" s="71" t="str">
        <f>Pools!H69</f>
        <v>Aiden Caso-Sobin</v>
      </c>
      <c r="K25" s="74" t="str">
        <f>Pools!I69</f>
        <v>NP</v>
      </c>
      <c r="L25" s="145">
        <v>1</v>
      </c>
      <c r="M25" s="99" t="s">
        <v>288</v>
      </c>
      <c r="N25" s="145"/>
      <c r="O25" s="209">
        <v>2</v>
      </c>
      <c r="P25" s="28"/>
    </row>
    <row r="26" spans="1:16" ht="19.5" customHeight="1" thickBot="1" x14ac:dyDescent="0.25">
      <c r="A26" s="106"/>
      <c r="B26" s="73"/>
      <c r="C26" s="73"/>
      <c r="D26" s="137"/>
      <c r="E26" s="72"/>
      <c r="F26" s="136"/>
      <c r="G26" s="72"/>
      <c r="H26" s="72"/>
      <c r="I26" s="106"/>
      <c r="J26" s="73"/>
      <c r="K26" s="73"/>
      <c r="L26" s="140"/>
      <c r="M26" s="68"/>
      <c r="N26" s="140"/>
      <c r="O26" s="68"/>
      <c r="P26" s="28"/>
    </row>
    <row r="27" spans="1:16" ht="27.75" customHeight="1" x14ac:dyDescent="0.2">
      <c r="A27" s="240" t="s">
        <v>16</v>
      </c>
      <c r="B27" s="71" t="str">
        <f>Pools!D67</f>
        <v>Christian Tarpey</v>
      </c>
      <c r="C27" s="71" t="str">
        <f>Pools!E67</f>
        <v>JJEF</v>
      </c>
      <c r="D27" s="118"/>
      <c r="E27" s="76"/>
      <c r="F27" s="130"/>
      <c r="G27" s="76"/>
      <c r="H27" s="76"/>
      <c r="I27" s="240" t="s">
        <v>16</v>
      </c>
      <c r="J27" s="71" t="str">
        <f>Pools!H67</f>
        <v>Justin Reiss</v>
      </c>
      <c r="K27" s="71" t="str">
        <f>Pools!I67</f>
        <v>TZ</v>
      </c>
      <c r="L27" s="144"/>
      <c r="M27" s="61"/>
      <c r="N27" s="144"/>
      <c r="O27" s="61"/>
      <c r="P27" s="28"/>
    </row>
    <row r="28" spans="1:16" ht="37.5" customHeight="1" x14ac:dyDescent="0.2">
      <c r="A28" s="241"/>
      <c r="B28" s="50"/>
      <c r="C28" s="50"/>
      <c r="D28" s="259" t="str">
        <f>IF(D29=1,B27,IF(F29=1,B29," "))</f>
        <v>Kevin Toledo</v>
      </c>
      <c r="E28" s="258"/>
      <c r="F28" s="258"/>
      <c r="G28" s="77" t="str">
        <f>IF(D29=1,C27,IF(F29=1,C29," "))</f>
        <v>TZ</v>
      </c>
      <c r="H28" s="76"/>
      <c r="I28" s="241"/>
      <c r="J28" s="50"/>
      <c r="K28" s="50"/>
      <c r="L28" s="254" t="str">
        <f>IF(L29=1,J27,IF(N29=1,J29," "))</f>
        <v>Justin Reiss</v>
      </c>
      <c r="M28" s="255"/>
      <c r="N28" s="255"/>
      <c r="O28" s="63" t="str">
        <f>IF(L29=1,K27,IF(N29=1,K29," "))</f>
        <v>TZ</v>
      </c>
      <c r="P28" s="28"/>
    </row>
    <row r="29" spans="1:16" ht="30" customHeight="1" x14ac:dyDescent="0.2">
      <c r="A29" s="241"/>
      <c r="B29" s="71" t="str">
        <f>Pools!D69</f>
        <v>Kevin Toledo</v>
      </c>
      <c r="C29" s="74" t="str">
        <f>Pools!E69</f>
        <v>TZ</v>
      </c>
      <c r="D29" s="135"/>
      <c r="E29" s="76" t="s">
        <v>319</v>
      </c>
      <c r="F29" s="135">
        <v>1</v>
      </c>
      <c r="G29" s="208">
        <v>0</v>
      </c>
      <c r="H29" s="50"/>
      <c r="I29" s="241"/>
      <c r="J29" s="71" t="str">
        <f>Pools!H69</f>
        <v>Aiden Caso-Sobin</v>
      </c>
      <c r="K29" s="74" t="str">
        <f>Pools!I69</f>
        <v>NP</v>
      </c>
      <c r="L29" s="145">
        <v>1</v>
      </c>
      <c r="M29" s="99" t="s">
        <v>321</v>
      </c>
      <c r="N29" s="145"/>
      <c r="O29" s="209">
        <v>2</v>
      </c>
      <c r="P29" s="28"/>
    </row>
    <row r="30" spans="1:16" ht="30" customHeight="1" x14ac:dyDescent="0.25">
      <c r="A30" s="241"/>
      <c r="B30" s="50"/>
      <c r="C30" s="100"/>
      <c r="D30" s="118"/>
      <c r="E30" s="76"/>
      <c r="F30" s="130"/>
      <c r="G30" s="76"/>
      <c r="H30" s="76"/>
      <c r="I30" s="241"/>
      <c r="J30" s="50"/>
      <c r="K30" s="50"/>
      <c r="L30" s="124"/>
      <c r="M30" s="62"/>
      <c r="N30" s="124"/>
      <c r="O30" s="62"/>
      <c r="P30" s="28"/>
    </row>
    <row r="31" spans="1:16" ht="27.75" customHeight="1" x14ac:dyDescent="0.2">
      <c r="A31" s="241"/>
      <c r="B31" s="71" t="str">
        <f>Pools!D64</f>
        <v>Jacob Rivas</v>
      </c>
      <c r="C31" s="71" t="str">
        <f>Pools!E64</f>
        <v>U</v>
      </c>
      <c r="D31" s="118"/>
      <c r="E31" s="76"/>
      <c r="F31" s="130"/>
      <c r="G31" s="76"/>
      <c r="H31" s="76"/>
      <c r="I31" s="241"/>
      <c r="J31" s="71" t="str">
        <f>Pools!H64</f>
        <v>Collin Murphy</v>
      </c>
      <c r="K31" s="71" t="str">
        <f>Pools!I64</f>
        <v>JJEF</v>
      </c>
      <c r="L31" s="144"/>
      <c r="M31" s="61"/>
      <c r="N31" s="144"/>
      <c r="O31" s="61"/>
      <c r="P31" s="28"/>
    </row>
    <row r="32" spans="1:16" ht="30" customHeight="1" x14ac:dyDescent="0.2">
      <c r="A32" s="241"/>
      <c r="B32" s="50"/>
      <c r="C32" s="50"/>
      <c r="D32" s="259" t="str">
        <f>IF(D33=1,B31,IF(F33=1,B33," "))</f>
        <v>Jude Goldberg</v>
      </c>
      <c r="E32" s="258"/>
      <c r="F32" s="258"/>
      <c r="G32" s="71" t="str">
        <f>IF(D33=1,C31,IF(F33=1,C33," "))</f>
        <v>Wash</v>
      </c>
      <c r="H32" s="50"/>
      <c r="I32" s="241"/>
      <c r="J32" s="50"/>
      <c r="K32" s="50"/>
      <c r="L32" s="254" t="str">
        <f>IF(L33=1,J31,IF(N33=1,J33," "))</f>
        <v>Michael Ricci</v>
      </c>
      <c r="M32" s="255"/>
      <c r="N32" s="255"/>
      <c r="O32" s="63" t="str">
        <f>IF(L33=1,K31,IF(N33=1,K33," "))</f>
        <v>RCK</v>
      </c>
      <c r="P32" s="28"/>
    </row>
    <row r="33" spans="1:16" ht="30" customHeight="1" x14ac:dyDescent="0.2">
      <c r="A33" s="241"/>
      <c r="B33" s="71" t="str">
        <f>Pools!D68</f>
        <v>Jude Goldberg</v>
      </c>
      <c r="C33" s="74" t="str">
        <f>Pools!E68</f>
        <v>Wash</v>
      </c>
      <c r="D33" s="135"/>
      <c r="E33" s="76" t="s">
        <v>320</v>
      </c>
      <c r="F33" s="135">
        <v>1</v>
      </c>
      <c r="G33" s="208">
        <v>2</v>
      </c>
      <c r="H33" s="50"/>
      <c r="I33" s="241"/>
      <c r="J33" s="71" t="str">
        <f>Pools!H68</f>
        <v>Michael Ricci</v>
      </c>
      <c r="K33" s="74" t="str">
        <f>Pools!I68</f>
        <v>RCK</v>
      </c>
      <c r="L33" s="145"/>
      <c r="M33" s="99" t="s">
        <v>317</v>
      </c>
      <c r="N33" s="145">
        <v>1</v>
      </c>
      <c r="O33" s="209">
        <v>2</v>
      </c>
      <c r="P33" s="28"/>
    </row>
    <row r="34" spans="1:16" ht="30" customHeight="1" x14ac:dyDescent="0.2">
      <c r="A34" s="241"/>
      <c r="B34" s="50"/>
      <c r="C34" s="50"/>
      <c r="D34" s="118"/>
      <c r="E34" s="76"/>
      <c r="F34" s="130"/>
      <c r="G34" s="76"/>
      <c r="H34" s="76"/>
      <c r="I34" s="241"/>
      <c r="J34" s="50"/>
      <c r="K34" s="50"/>
      <c r="L34" s="124"/>
      <c r="M34" s="62"/>
      <c r="N34" s="124"/>
      <c r="O34" s="65"/>
      <c r="P34" s="28"/>
    </row>
    <row r="35" spans="1:16" ht="27.75" customHeight="1" x14ac:dyDescent="0.2">
      <c r="A35" s="241"/>
      <c r="B35" s="71" t="str">
        <f>Pools!D65</f>
        <v>Michael Thomas</v>
      </c>
      <c r="C35" s="71" t="str">
        <f>Pools!E65</f>
        <v>High</v>
      </c>
      <c r="D35" s="118"/>
      <c r="E35" s="76"/>
      <c r="F35" s="130"/>
      <c r="G35" s="76"/>
      <c r="H35" s="76"/>
      <c r="I35" s="241"/>
      <c r="J35" s="71" t="str">
        <f>Pools!H65</f>
        <v>Carson Derrick</v>
      </c>
      <c r="K35" s="71" t="str">
        <f>Pools!I65</f>
        <v>King</v>
      </c>
      <c r="L35" s="144"/>
      <c r="M35" s="61"/>
      <c r="N35" s="144"/>
      <c r="O35" s="61"/>
      <c r="P35" s="28"/>
    </row>
    <row r="36" spans="1:16" ht="28.5" customHeight="1" x14ac:dyDescent="0.2">
      <c r="A36" s="241"/>
      <c r="B36" s="50"/>
      <c r="C36" s="50"/>
      <c r="D36" s="259" t="str">
        <f>IF(D37=1,B35,IF(F37=1,B37," "))</f>
        <v>Jack Granata</v>
      </c>
      <c r="E36" s="258"/>
      <c r="F36" s="258"/>
      <c r="G36" s="93" t="str">
        <f>IF(D37=1,C35,IF(F37=1,C37," "))</f>
        <v>CN</v>
      </c>
      <c r="H36" s="191"/>
      <c r="I36" s="241"/>
      <c r="J36" s="50"/>
      <c r="K36" s="50"/>
      <c r="L36" s="254" t="str">
        <f>IF(L37=1,J35,IF(N37=1,J37," "))</f>
        <v>Carson Derrick</v>
      </c>
      <c r="M36" s="255"/>
      <c r="N36" s="255"/>
      <c r="O36" s="63" t="str">
        <f>IF(L37=1,K35,IF(N37=1,K37," "))</f>
        <v>King</v>
      </c>
      <c r="P36" s="28"/>
    </row>
    <row r="37" spans="1:16" ht="28.5" customHeight="1" x14ac:dyDescent="0.2">
      <c r="A37" s="241"/>
      <c r="B37" s="71" t="str">
        <f>Pools!D66</f>
        <v>Jack Granata</v>
      </c>
      <c r="C37" s="74" t="str">
        <f>Pools!E66</f>
        <v>CN</v>
      </c>
      <c r="D37" s="135"/>
      <c r="E37" s="76" t="s">
        <v>226</v>
      </c>
      <c r="F37" s="135">
        <v>1</v>
      </c>
      <c r="G37" s="208">
        <v>2</v>
      </c>
      <c r="H37" s="50"/>
      <c r="I37" s="241"/>
      <c r="J37" s="71" t="str">
        <f>Pools!H66</f>
        <v>Kevin Bernazar</v>
      </c>
      <c r="K37" s="74" t="str">
        <f>Pools!I66</f>
        <v>Wash</v>
      </c>
      <c r="L37" s="145">
        <v>1</v>
      </c>
      <c r="M37" s="99" t="s">
        <v>238</v>
      </c>
      <c r="N37" s="145"/>
      <c r="O37" s="209">
        <v>2</v>
      </c>
      <c r="P37" s="28"/>
    </row>
    <row r="38" spans="1:16" ht="34.5" customHeight="1" thickBot="1" x14ac:dyDescent="0.25">
      <c r="A38" s="242"/>
      <c r="B38" s="73"/>
      <c r="C38" s="73"/>
      <c r="D38" s="137"/>
      <c r="E38" s="72"/>
      <c r="F38" s="136"/>
      <c r="G38" s="72"/>
      <c r="H38" s="72"/>
      <c r="I38" s="242"/>
      <c r="J38" s="73"/>
      <c r="K38" s="73"/>
      <c r="L38" s="140"/>
      <c r="M38" s="68"/>
      <c r="N38" s="140"/>
      <c r="O38" s="68"/>
      <c r="P38" s="28"/>
    </row>
    <row r="39" spans="1:16" ht="33" customHeight="1" x14ac:dyDescent="0.2">
      <c r="A39" s="240" t="s">
        <v>17</v>
      </c>
      <c r="B39" s="71" t="str">
        <f>Pools!D66</f>
        <v>Jack Granata</v>
      </c>
      <c r="C39" s="71" t="str">
        <f>Pools!E66</f>
        <v>CN</v>
      </c>
      <c r="D39" s="118"/>
      <c r="E39" s="76"/>
      <c r="F39" s="130"/>
      <c r="G39" s="76"/>
      <c r="H39" s="76"/>
      <c r="I39" s="240" t="s">
        <v>17</v>
      </c>
      <c r="J39" s="71" t="str">
        <f>Pools!H66</f>
        <v>Kevin Bernazar</v>
      </c>
      <c r="K39" s="71" t="str">
        <f>Pools!I66</f>
        <v>Wash</v>
      </c>
      <c r="L39" s="144"/>
      <c r="M39" s="61"/>
      <c r="N39" s="144"/>
      <c r="O39" s="61"/>
      <c r="P39" s="28"/>
    </row>
    <row r="40" spans="1:16" ht="25.5" customHeight="1" x14ac:dyDescent="0.2">
      <c r="A40" s="241"/>
      <c r="B40" s="50"/>
      <c r="C40" s="75"/>
      <c r="D40" s="258" t="str">
        <f>IF(D41=1,B39,IF(F41=1,B41," "))</f>
        <v>Jack Granata</v>
      </c>
      <c r="E40" s="258"/>
      <c r="F40" s="258"/>
      <c r="G40" s="77" t="str">
        <f>IF(D41=1,C39,IF(F41=1,C41," "))</f>
        <v>CN</v>
      </c>
      <c r="H40" s="76"/>
      <c r="I40" s="241"/>
      <c r="J40" s="50"/>
      <c r="K40" s="50"/>
      <c r="L40" s="254" t="str">
        <f>IF(L41=1,J39,IF(N41=1,J41," "))</f>
        <v>Michael Ricci</v>
      </c>
      <c r="M40" s="255"/>
      <c r="N40" s="255"/>
      <c r="O40" s="63" t="str">
        <f>IF(L41=1,K39,IF(N41=1,K41," "))</f>
        <v>RCK</v>
      </c>
      <c r="P40" s="28"/>
    </row>
    <row r="41" spans="1:16" ht="25.5" customHeight="1" x14ac:dyDescent="0.2">
      <c r="A41" s="241"/>
      <c r="B41" s="71" t="str">
        <f>Pools!D68</f>
        <v>Jude Goldberg</v>
      </c>
      <c r="C41" s="74" t="str">
        <f>Pools!E68</f>
        <v>Wash</v>
      </c>
      <c r="D41" s="135">
        <v>1</v>
      </c>
      <c r="E41" s="76" t="s">
        <v>356</v>
      </c>
      <c r="F41" s="135"/>
      <c r="G41" s="208">
        <v>2</v>
      </c>
      <c r="H41" s="50"/>
      <c r="I41" s="241"/>
      <c r="J41" s="71" t="str">
        <f>Pools!H68</f>
        <v>Michael Ricci</v>
      </c>
      <c r="K41" s="74" t="str">
        <f>Pools!I68</f>
        <v>RCK</v>
      </c>
      <c r="L41" s="145"/>
      <c r="M41" s="99" t="s">
        <v>237</v>
      </c>
      <c r="N41" s="145">
        <v>1</v>
      </c>
      <c r="O41" s="209">
        <v>2</v>
      </c>
      <c r="P41" s="28"/>
    </row>
    <row r="42" spans="1:16" ht="25.5" customHeight="1" x14ac:dyDescent="0.2">
      <c r="A42" s="241"/>
      <c r="B42" s="50"/>
      <c r="C42" s="50"/>
      <c r="D42" s="118"/>
      <c r="E42" s="76"/>
      <c r="F42" s="130"/>
      <c r="G42" s="76"/>
      <c r="H42" s="76"/>
      <c r="I42" s="241"/>
      <c r="J42" s="50"/>
      <c r="K42" s="50"/>
      <c r="L42" s="124"/>
      <c r="M42" s="62"/>
      <c r="N42" s="124"/>
      <c r="O42" s="62"/>
      <c r="P42" s="28"/>
    </row>
    <row r="43" spans="1:16" ht="25.5" customHeight="1" x14ac:dyDescent="0.2">
      <c r="A43" s="241"/>
      <c r="B43" s="71" t="str">
        <f>Pools!D65</f>
        <v>Michael Thomas</v>
      </c>
      <c r="C43" s="71" t="str">
        <f>Pools!E65</f>
        <v>High</v>
      </c>
      <c r="D43" s="118"/>
      <c r="E43" s="76"/>
      <c r="F43" s="130"/>
      <c r="G43" s="76"/>
      <c r="H43" s="76"/>
      <c r="I43" s="241"/>
      <c r="J43" s="71" t="str">
        <f>Pools!H65</f>
        <v>Carson Derrick</v>
      </c>
      <c r="K43" s="71" t="str">
        <f>Pools!I65</f>
        <v>King</v>
      </c>
      <c r="L43" s="144"/>
      <c r="M43" s="61"/>
      <c r="N43" s="144"/>
      <c r="O43" s="61"/>
      <c r="P43" s="28"/>
    </row>
    <row r="44" spans="1:16" ht="25.5" customHeight="1" x14ac:dyDescent="0.2">
      <c r="A44" s="241"/>
      <c r="B44" s="50"/>
      <c r="C44" s="75"/>
      <c r="D44" s="258" t="str">
        <f>IF(D45=1,B43,IF(F45=1,B45," "))</f>
        <v>Michael Thomas</v>
      </c>
      <c r="E44" s="258"/>
      <c r="F44" s="258"/>
      <c r="G44" s="77" t="str">
        <f>IF(D45=1,C43,IF(F45=1,C45," "))</f>
        <v>High</v>
      </c>
      <c r="H44" s="76"/>
      <c r="I44" s="241"/>
      <c r="J44" s="50"/>
      <c r="K44" s="50"/>
      <c r="L44" s="254" t="str">
        <f>IF(L45=1,J43,IF(N45=1,J45," "))</f>
        <v>Justin Reiss</v>
      </c>
      <c r="M44" s="255"/>
      <c r="N44" s="255"/>
      <c r="O44" s="63" t="str">
        <f>IF(L45=1,K43,IF(N45=1,K45," "))</f>
        <v>TZ</v>
      </c>
      <c r="P44" s="28"/>
    </row>
    <row r="45" spans="1:16" ht="25.5" customHeight="1" x14ac:dyDescent="0.2">
      <c r="A45" s="241"/>
      <c r="B45" s="71" t="str">
        <f>Pools!D67</f>
        <v>Christian Tarpey</v>
      </c>
      <c r="C45" s="74" t="str">
        <f>Pools!E67</f>
        <v>JJEF</v>
      </c>
      <c r="D45" s="135">
        <v>1</v>
      </c>
      <c r="E45" s="76" t="s">
        <v>230</v>
      </c>
      <c r="F45" s="135"/>
      <c r="G45" s="208">
        <v>2</v>
      </c>
      <c r="H45" s="50"/>
      <c r="I45" s="241"/>
      <c r="J45" s="71" t="str">
        <f>Pools!H67</f>
        <v>Justin Reiss</v>
      </c>
      <c r="K45" s="74" t="str">
        <f>Pools!I67</f>
        <v>TZ</v>
      </c>
      <c r="L45" s="145"/>
      <c r="M45" s="99" t="s">
        <v>358</v>
      </c>
      <c r="N45" s="145">
        <v>1</v>
      </c>
      <c r="O45" s="209">
        <v>1.5</v>
      </c>
      <c r="P45" s="28"/>
    </row>
    <row r="46" spans="1:16" ht="25.5" customHeight="1" x14ac:dyDescent="0.2">
      <c r="A46" s="241"/>
      <c r="B46" s="50"/>
      <c r="C46" s="50"/>
      <c r="D46" s="118"/>
      <c r="E46" s="76"/>
      <c r="F46" s="130"/>
      <c r="G46" s="76"/>
      <c r="H46" s="76"/>
      <c r="I46" s="241"/>
      <c r="J46" s="50"/>
      <c r="K46" s="50"/>
      <c r="L46" s="124"/>
      <c r="M46" s="62"/>
      <c r="N46" s="124"/>
      <c r="O46" s="65"/>
      <c r="P46" s="28"/>
    </row>
    <row r="47" spans="1:16" ht="25.5" customHeight="1" x14ac:dyDescent="0.2">
      <c r="A47" s="241"/>
      <c r="B47" s="71" t="str">
        <f>Pools!D64</f>
        <v>Jacob Rivas</v>
      </c>
      <c r="C47" s="71" t="str">
        <f>Pools!E64</f>
        <v>U</v>
      </c>
      <c r="D47" s="118"/>
      <c r="E47" s="76"/>
      <c r="F47" s="130"/>
      <c r="G47" s="76"/>
      <c r="H47" s="76"/>
      <c r="I47" s="241"/>
      <c r="J47" s="71" t="str">
        <f>Pools!H64</f>
        <v>Collin Murphy</v>
      </c>
      <c r="K47" s="71" t="str">
        <f>Pools!I64</f>
        <v>JJEF</v>
      </c>
      <c r="L47" s="144"/>
      <c r="M47" s="61"/>
      <c r="N47" s="144"/>
      <c r="O47" s="61"/>
      <c r="P47" s="28"/>
    </row>
    <row r="48" spans="1:16" ht="25.5" customHeight="1" x14ac:dyDescent="0.2">
      <c r="A48" s="241"/>
      <c r="B48" s="50"/>
      <c r="C48" s="75"/>
      <c r="D48" s="258" t="str">
        <f>IF(D49=1,B47,IF(F49=1,B49," "))</f>
        <v>Kevin Toledo</v>
      </c>
      <c r="E48" s="258"/>
      <c r="F48" s="258"/>
      <c r="G48" s="77" t="str">
        <f>IF(D49=1,C47,IF(F49=1,C49," "))</f>
        <v>TZ</v>
      </c>
      <c r="H48" s="76"/>
      <c r="I48" s="241"/>
      <c r="J48" s="50"/>
      <c r="K48" s="50"/>
      <c r="L48" s="254" t="str">
        <f>IF(L49=1,J47,IF(N49=1,J49," "))</f>
        <v>Aiden Caso-Sobin</v>
      </c>
      <c r="M48" s="255"/>
      <c r="N48" s="255"/>
      <c r="O48" s="63" t="str">
        <f>IF(L49=1,K47,IF(N49=1,K49," "))</f>
        <v>NP</v>
      </c>
      <c r="P48" s="28"/>
    </row>
    <row r="49" spans="1:16" ht="25.5" customHeight="1" x14ac:dyDescent="0.2">
      <c r="A49" s="241"/>
      <c r="B49" s="71" t="str">
        <f>Pools!D69</f>
        <v>Kevin Toledo</v>
      </c>
      <c r="C49" s="74" t="str">
        <f>Pools!E69</f>
        <v>TZ</v>
      </c>
      <c r="D49" s="135"/>
      <c r="E49" s="76" t="s">
        <v>262</v>
      </c>
      <c r="F49" s="135">
        <v>1</v>
      </c>
      <c r="G49" s="208">
        <v>2</v>
      </c>
      <c r="H49" s="50"/>
      <c r="I49" s="241"/>
      <c r="J49" s="71" t="str">
        <f>Pools!H69</f>
        <v>Aiden Caso-Sobin</v>
      </c>
      <c r="K49" s="74" t="str">
        <f>Pools!I69</f>
        <v>NP</v>
      </c>
      <c r="L49" s="145"/>
      <c r="M49" s="99" t="s">
        <v>357</v>
      </c>
      <c r="N49" s="145">
        <v>1</v>
      </c>
      <c r="O49" s="209">
        <v>2</v>
      </c>
      <c r="P49" s="28"/>
    </row>
    <row r="50" spans="1:16" ht="38.25" customHeight="1" thickBot="1" x14ac:dyDescent="0.25">
      <c r="A50" s="242"/>
      <c r="B50" s="73"/>
      <c r="C50" s="73"/>
      <c r="D50" s="137"/>
      <c r="E50" s="72"/>
      <c r="F50" s="136"/>
      <c r="G50" s="72"/>
      <c r="H50" s="72"/>
      <c r="I50" s="242"/>
      <c r="J50" s="73"/>
      <c r="K50" s="73"/>
      <c r="L50" s="140"/>
      <c r="M50" s="68"/>
      <c r="N50" s="140"/>
      <c r="O50" s="68"/>
      <c r="P50" s="28"/>
    </row>
    <row r="51" spans="1:16" ht="27.75" customHeight="1" x14ac:dyDescent="0.2">
      <c r="A51" s="240" t="s">
        <v>18</v>
      </c>
      <c r="B51" s="71" t="str">
        <f>Pools!D65</f>
        <v>Michael Thomas</v>
      </c>
      <c r="C51" s="71" t="str">
        <f>Pools!E65</f>
        <v>High</v>
      </c>
      <c r="D51" s="118"/>
      <c r="E51" s="76"/>
      <c r="F51" s="130"/>
      <c r="G51" s="76"/>
      <c r="H51" s="76"/>
      <c r="I51" s="240" t="s">
        <v>18</v>
      </c>
      <c r="J51" s="71" t="str">
        <f>Pools!H65</f>
        <v>Carson Derrick</v>
      </c>
      <c r="K51" s="71" t="str">
        <f>Pools!I65</f>
        <v>King</v>
      </c>
      <c r="L51" s="144"/>
      <c r="M51" s="61"/>
      <c r="N51" s="144"/>
      <c r="O51" s="61"/>
      <c r="P51" s="28"/>
    </row>
    <row r="52" spans="1:16" ht="37.5" customHeight="1" x14ac:dyDescent="0.2">
      <c r="A52" s="241"/>
      <c r="B52" s="50"/>
      <c r="C52" s="75"/>
      <c r="D52" s="259" t="str">
        <f>IF(D53=1,B51,IF(F53=1,B53," "))</f>
        <v>Jude Goldberg</v>
      </c>
      <c r="E52" s="258"/>
      <c r="F52" s="258"/>
      <c r="G52" s="77" t="str">
        <f>IF(D53=1,C51,IF(F53=1,C53," "))</f>
        <v>Wash</v>
      </c>
      <c r="H52" s="76"/>
      <c r="I52" s="241"/>
      <c r="J52" s="50"/>
      <c r="K52" s="50"/>
      <c r="L52" s="254" t="str">
        <f>IF(L53=1,J51,IF(N53=1,J53," "))</f>
        <v>Carson Derrick</v>
      </c>
      <c r="M52" s="255"/>
      <c r="N52" s="255"/>
      <c r="O52" s="63" t="str">
        <f>IF(L53=1,K51,IF(N53=1,K53," "))</f>
        <v>King</v>
      </c>
      <c r="P52" s="28"/>
    </row>
    <row r="53" spans="1:16" ht="30" customHeight="1" x14ac:dyDescent="0.2">
      <c r="A53" s="241"/>
      <c r="B53" s="71" t="str">
        <f>Pools!D68</f>
        <v>Jude Goldberg</v>
      </c>
      <c r="C53" s="74" t="str">
        <f>Pools!E68</f>
        <v>Wash</v>
      </c>
      <c r="D53" s="135"/>
      <c r="E53" s="76" t="s">
        <v>375</v>
      </c>
      <c r="F53" s="135">
        <v>1</v>
      </c>
      <c r="G53" s="208">
        <v>2</v>
      </c>
      <c r="H53" s="50"/>
      <c r="I53" s="241"/>
      <c r="J53" s="71" t="str">
        <f>Pools!H68</f>
        <v>Michael Ricci</v>
      </c>
      <c r="K53" s="74" t="str">
        <f>Pools!I68</f>
        <v>RCK</v>
      </c>
      <c r="L53" s="145">
        <v>1</v>
      </c>
      <c r="M53" s="99" t="s">
        <v>376</v>
      </c>
      <c r="N53" s="145"/>
      <c r="O53" s="209">
        <v>2</v>
      </c>
      <c r="P53" s="28"/>
    </row>
    <row r="54" spans="1:16" ht="30" customHeight="1" x14ac:dyDescent="0.2">
      <c r="A54" s="241"/>
      <c r="B54" s="50"/>
      <c r="C54" s="50"/>
      <c r="D54" s="118"/>
      <c r="E54" s="76"/>
      <c r="F54" s="130"/>
      <c r="G54" s="76"/>
      <c r="H54" s="76"/>
      <c r="I54" s="241"/>
      <c r="J54" s="50"/>
      <c r="K54" s="50"/>
      <c r="L54" s="124"/>
      <c r="M54" s="62"/>
      <c r="N54" s="124"/>
      <c r="O54" s="62"/>
      <c r="P54" s="28"/>
    </row>
    <row r="55" spans="1:16" ht="27.75" customHeight="1" x14ac:dyDescent="0.2">
      <c r="A55" s="241"/>
      <c r="B55" s="71" t="str">
        <f>Pools!D66</f>
        <v>Jack Granata</v>
      </c>
      <c r="C55" s="71" t="str">
        <f>Pools!E66</f>
        <v>CN</v>
      </c>
      <c r="D55" s="118"/>
      <c r="E55" s="76"/>
      <c r="F55" s="130"/>
      <c r="G55" s="76"/>
      <c r="H55" s="76"/>
      <c r="I55" s="241"/>
      <c r="J55" s="71" t="str">
        <f>Pools!H66</f>
        <v>Kevin Bernazar</v>
      </c>
      <c r="K55" s="71" t="str">
        <f>Pools!I66</f>
        <v>Wash</v>
      </c>
      <c r="L55" s="144"/>
      <c r="M55" s="61"/>
      <c r="N55" s="144"/>
      <c r="O55" s="61"/>
      <c r="P55" s="28"/>
    </row>
    <row r="56" spans="1:16" ht="30" customHeight="1" x14ac:dyDescent="0.2">
      <c r="A56" s="241"/>
      <c r="B56" s="50"/>
      <c r="C56" s="75"/>
      <c r="D56" s="258" t="str">
        <f>IF(D57=1,B55,IF(F57=1,B57," "))</f>
        <v>Jack Granata</v>
      </c>
      <c r="E56" s="258"/>
      <c r="F56" s="258"/>
      <c r="G56" s="77" t="str">
        <f>IF(D57=1,C55,IF(F57=1,C57," "))</f>
        <v>CN</v>
      </c>
      <c r="H56" s="76"/>
      <c r="I56" s="241"/>
      <c r="J56" s="50"/>
      <c r="K56" s="75"/>
      <c r="L56" s="254" t="str">
        <f>IF(L57=1,J55,IF(N57=1,J57," "))</f>
        <v>Aiden Caso-Sobin</v>
      </c>
      <c r="M56" s="255"/>
      <c r="N56" s="255"/>
      <c r="O56" s="63" t="str">
        <f>IF(L57=1,K55,IF(N57=1,K57," "))</f>
        <v>NP</v>
      </c>
      <c r="P56" s="28"/>
    </row>
    <row r="57" spans="1:16" ht="30" customHeight="1" x14ac:dyDescent="0.2">
      <c r="A57" s="241"/>
      <c r="B57" s="71" t="str">
        <f>Pools!D69</f>
        <v>Kevin Toledo</v>
      </c>
      <c r="C57" s="74" t="str">
        <f>Pools!E69</f>
        <v>TZ</v>
      </c>
      <c r="D57" s="135">
        <v>1</v>
      </c>
      <c r="E57" s="76" t="s">
        <v>288</v>
      </c>
      <c r="F57" s="135"/>
      <c r="G57" s="208">
        <v>2</v>
      </c>
      <c r="H57" s="50"/>
      <c r="I57" s="241"/>
      <c r="J57" s="71" t="str">
        <f>Pools!H69</f>
        <v>Aiden Caso-Sobin</v>
      </c>
      <c r="K57" s="74" t="str">
        <f>Pools!I69</f>
        <v>NP</v>
      </c>
      <c r="L57" s="145"/>
      <c r="M57" s="99" t="s">
        <v>377</v>
      </c>
      <c r="N57" s="145">
        <v>1</v>
      </c>
      <c r="O57" s="209">
        <v>3</v>
      </c>
      <c r="P57" s="28"/>
    </row>
    <row r="58" spans="1:16" ht="30" customHeight="1" x14ac:dyDescent="0.2">
      <c r="A58" s="241"/>
      <c r="B58" s="50"/>
      <c r="C58" s="50"/>
      <c r="D58" s="118"/>
      <c r="E58" s="76"/>
      <c r="F58" s="130"/>
      <c r="G58" s="76"/>
      <c r="H58" s="76"/>
      <c r="I58" s="241"/>
      <c r="J58" s="50"/>
      <c r="K58" s="50"/>
      <c r="L58" s="124"/>
      <c r="M58" s="62"/>
      <c r="N58" s="124"/>
      <c r="O58" s="65"/>
      <c r="P58" s="28"/>
    </row>
    <row r="59" spans="1:16" ht="27.75" customHeight="1" x14ac:dyDescent="0.2">
      <c r="A59" s="241"/>
      <c r="B59" s="71" t="str">
        <f>Pools!D64</f>
        <v>Jacob Rivas</v>
      </c>
      <c r="C59" s="71" t="str">
        <f>Pools!E64</f>
        <v>U</v>
      </c>
      <c r="D59" s="118"/>
      <c r="E59" s="76"/>
      <c r="F59" s="130"/>
      <c r="G59" s="76"/>
      <c r="H59" s="76"/>
      <c r="I59" s="241"/>
      <c r="J59" s="71" t="str">
        <f>Pools!H64</f>
        <v>Collin Murphy</v>
      </c>
      <c r="K59" s="71" t="str">
        <f>Pools!I64</f>
        <v>JJEF</v>
      </c>
      <c r="L59" s="144"/>
      <c r="M59" s="61"/>
      <c r="N59" s="144"/>
      <c r="O59" s="61"/>
      <c r="P59" s="28"/>
    </row>
    <row r="60" spans="1:16" ht="35.25" customHeight="1" x14ac:dyDescent="0.2">
      <c r="A60" s="241"/>
      <c r="B60" s="50"/>
      <c r="C60" s="75"/>
      <c r="D60" s="258" t="str">
        <f>IF(D61=1,B59,IF(F61=1,B61," "))</f>
        <v>Christian Tarpey</v>
      </c>
      <c r="E60" s="258"/>
      <c r="F60" s="258"/>
      <c r="G60" s="77" t="str">
        <f>IF(D61=1,C59,IF(F61=1,C61," "))</f>
        <v>JJEF</v>
      </c>
      <c r="H60" s="76"/>
      <c r="I60" s="241"/>
      <c r="J60" s="50"/>
      <c r="K60" s="75"/>
      <c r="L60" s="255" t="str">
        <f>IF(L61=1,J59,IF(N61=1,J61," "))</f>
        <v>Justin Reiss</v>
      </c>
      <c r="M60" s="255"/>
      <c r="N60" s="255"/>
      <c r="O60" s="63" t="str">
        <f>IF(L61=1,K59,IF(N61=1,K61," "))</f>
        <v>TZ</v>
      </c>
      <c r="P60" s="28"/>
    </row>
    <row r="61" spans="1:16" ht="30" customHeight="1" x14ac:dyDescent="0.2">
      <c r="A61" s="241"/>
      <c r="B61" s="71" t="str">
        <f>Pools!D67</f>
        <v>Christian Tarpey</v>
      </c>
      <c r="C61" s="74" t="str">
        <f>Pools!E67</f>
        <v>JJEF</v>
      </c>
      <c r="D61" s="135"/>
      <c r="E61" s="76" t="s">
        <v>305</v>
      </c>
      <c r="F61" s="135">
        <v>1</v>
      </c>
      <c r="G61" s="208">
        <v>2</v>
      </c>
      <c r="H61" s="50"/>
      <c r="I61" s="241"/>
      <c r="J61" s="71" t="str">
        <f>Pools!H67</f>
        <v>Justin Reiss</v>
      </c>
      <c r="K61" s="74" t="str">
        <f>Pools!I67</f>
        <v>TZ</v>
      </c>
      <c r="L61" s="145"/>
      <c r="M61" s="99" t="s">
        <v>337</v>
      </c>
      <c r="N61" s="145">
        <v>1</v>
      </c>
      <c r="O61" s="209">
        <v>2</v>
      </c>
      <c r="P61" s="28"/>
    </row>
    <row r="62" spans="1:16" ht="44.25" customHeight="1" thickBot="1" x14ac:dyDescent="0.25">
      <c r="A62" s="242"/>
      <c r="B62" s="68"/>
      <c r="C62" s="70"/>
      <c r="D62" s="140"/>
      <c r="E62" s="69"/>
      <c r="F62" s="143"/>
      <c r="G62" s="66"/>
      <c r="H62" s="66"/>
      <c r="I62" s="242"/>
      <c r="J62" s="70"/>
      <c r="K62" s="70"/>
      <c r="L62" s="140"/>
      <c r="M62" s="70"/>
      <c r="N62" s="140"/>
      <c r="O62" s="70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9" t="s">
        <v>49</v>
      </c>
      <c r="E63" s="51" t="s">
        <v>50</v>
      </c>
      <c r="F63" s="117" t="s">
        <v>51</v>
      </c>
      <c r="G63" s="51" t="s">
        <v>47</v>
      </c>
      <c r="H63" s="51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2">
      <c r="A64" s="156"/>
      <c r="B64" s="157" t="str">
        <f>Pools!D66</f>
        <v>Jack Granata</v>
      </c>
      <c r="C64" s="157" t="str">
        <f>Pools!E66</f>
        <v>CN</v>
      </c>
      <c r="D64" s="157">
        <f t="shared" ref="D64:D69" si="0">IF(B64=0," ",COUNTIF($D$4:$D$13,B64)+COUNTIF($D$16:$D$25,B64)+COUNTIF($D$28:$D$37,B64)+COUNTIF($D$40:$D$49,B64)+COUNTIF($D$52:$D$61,B64))</f>
        <v>5</v>
      </c>
      <c r="E64" s="157" t="s">
        <v>50</v>
      </c>
      <c r="F64" s="157">
        <f t="shared" ref="F64:F69" si="1">IF(B64=0," ",COUNTA($B$51:$B$61)-1-COUNTIF($B$51:$B$61,0)-D64)</f>
        <v>0</v>
      </c>
      <c r="G64" s="174">
        <v>1</v>
      </c>
      <c r="H64" s="156"/>
      <c r="I64" s="156"/>
      <c r="J64" s="157" t="str">
        <f>Pools!H67</f>
        <v>Justin Reiss</v>
      </c>
      <c r="K64" s="157" t="str">
        <f>Pools!I67</f>
        <v>TZ</v>
      </c>
      <c r="L64" s="157">
        <f t="shared" ref="L64:L69" si="2">IF(J64=0," ",COUNTIF($L$4:$L$13,J64)+COUNTIF($L$16:$L$25,J64)+COUNTIF($L$28:$L$37,J64)+COUNTIF($L$40:$L$49,J64)+COUNTIF($L$52:$L$61,J64))</f>
        <v>5</v>
      </c>
      <c r="M64" s="158" t="s">
        <v>50</v>
      </c>
      <c r="N64" s="157">
        <f t="shared" ref="N64:N69" si="3">IF(K64=0," ",COUNTA($J$51:$J$61)-1-COUNTIF($J$51:$J$61,0)-L64)</f>
        <v>0</v>
      </c>
      <c r="O64" s="187">
        <v>1</v>
      </c>
    </row>
    <row r="65" spans="1:15" ht="35.25" customHeight="1" x14ac:dyDescent="0.2">
      <c r="A65" s="159"/>
      <c r="B65" s="50" t="str">
        <f>Pools!D68</f>
        <v>Jude Goldberg</v>
      </c>
      <c r="C65" s="50" t="str">
        <f>Pools!E68</f>
        <v>Wash</v>
      </c>
      <c r="D65" s="50">
        <f t="shared" si="0"/>
        <v>4</v>
      </c>
      <c r="E65" s="50" t="s">
        <v>50</v>
      </c>
      <c r="F65" s="50">
        <f t="shared" si="1"/>
        <v>1</v>
      </c>
      <c r="G65" s="175">
        <v>2</v>
      </c>
      <c r="H65" s="159"/>
      <c r="I65" s="159"/>
      <c r="J65" s="50" t="str">
        <f>Pools!H65</f>
        <v>Carson Derrick</v>
      </c>
      <c r="K65" s="50" t="str">
        <f>Pools!I65</f>
        <v>King</v>
      </c>
      <c r="L65" s="50">
        <f t="shared" si="2"/>
        <v>4</v>
      </c>
      <c r="M65" s="45" t="s">
        <v>50</v>
      </c>
      <c r="N65" s="50">
        <f t="shared" si="3"/>
        <v>1</v>
      </c>
      <c r="O65" s="188">
        <v>2</v>
      </c>
    </row>
    <row r="66" spans="1:15" ht="35.25" customHeight="1" x14ac:dyDescent="0.2">
      <c r="A66" s="159"/>
      <c r="B66" s="50" t="str">
        <f>Pools!D65</f>
        <v>Michael Thomas</v>
      </c>
      <c r="C66" s="50" t="str">
        <f>Pools!E65</f>
        <v>High</v>
      </c>
      <c r="D66" s="50">
        <f t="shared" si="0"/>
        <v>2</v>
      </c>
      <c r="E66" s="50" t="s">
        <v>50</v>
      </c>
      <c r="F66" s="50">
        <f t="shared" si="1"/>
        <v>3</v>
      </c>
      <c r="G66" s="175">
        <v>3</v>
      </c>
      <c r="H66" s="159"/>
      <c r="I66" s="159"/>
      <c r="J66" s="50" t="str">
        <f>Pools!H68</f>
        <v>Michael Ricci</v>
      </c>
      <c r="K66" s="50" t="str">
        <f>Pools!I68</f>
        <v>RCK</v>
      </c>
      <c r="L66" s="50">
        <f t="shared" si="2"/>
        <v>3</v>
      </c>
      <c r="M66" s="45" t="s">
        <v>50</v>
      </c>
      <c r="N66" s="50">
        <f t="shared" si="3"/>
        <v>2</v>
      </c>
      <c r="O66" s="188">
        <v>3</v>
      </c>
    </row>
    <row r="67" spans="1:15" ht="35.25" customHeight="1" x14ac:dyDescent="0.2">
      <c r="A67" s="159"/>
      <c r="B67" s="50" t="str">
        <f>Pools!D69</f>
        <v>Kevin Toledo</v>
      </c>
      <c r="C67" s="50" t="str">
        <f>Pools!E69</f>
        <v>TZ</v>
      </c>
      <c r="D67" s="50">
        <f t="shared" si="0"/>
        <v>2</v>
      </c>
      <c r="E67" s="50" t="s">
        <v>50</v>
      </c>
      <c r="F67" s="50">
        <f t="shared" si="1"/>
        <v>3</v>
      </c>
      <c r="G67" s="175">
        <v>4</v>
      </c>
      <c r="H67" s="159"/>
      <c r="I67" s="159"/>
      <c r="J67" s="50" t="str">
        <f>Pools!H69</f>
        <v>Aiden Caso-Sobin</v>
      </c>
      <c r="K67" s="50" t="str">
        <f>Pools!I69</f>
        <v>NP</v>
      </c>
      <c r="L67" s="50">
        <f t="shared" si="2"/>
        <v>2</v>
      </c>
      <c r="M67" s="45" t="s">
        <v>50</v>
      </c>
      <c r="N67" s="50">
        <f t="shared" si="3"/>
        <v>3</v>
      </c>
      <c r="O67" s="188">
        <v>4</v>
      </c>
    </row>
    <row r="68" spans="1:15" ht="35.25" customHeight="1" x14ac:dyDescent="0.2">
      <c r="A68" s="159"/>
      <c r="B68" s="50" t="str">
        <f>Pools!D67</f>
        <v>Christian Tarpey</v>
      </c>
      <c r="C68" s="50" t="str">
        <f>Pools!E67</f>
        <v>JJEF</v>
      </c>
      <c r="D68" s="50">
        <f t="shared" si="0"/>
        <v>1</v>
      </c>
      <c r="E68" s="50" t="s">
        <v>50</v>
      </c>
      <c r="F68" s="50">
        <f t="shared" si="1"/>
        <v>4</v>
      </c>
      <c r="G68" s="175">
        <v>5</v>
      </c>
      <c r="H68" s="159"/>
      <c r="I68" s="159"/>
      <c r="J68" s="50" t="str">
        <f>Pools!H64</f>
        <v>Collin Murphy</v>
      </c>
      <c r="K68" s="50" t="str">
        <f>Pools!I64</f>
        <v>JJEF</v>
      </c>
      <c r="L68" s="50">
        <f t="shared" si="2"/>
        <v>1</v>
      </c>
      <c r="M68" s="45" t="s">
        <v>50</v>
      </c>
      <c r="N68" s="50">
        <f t="shared" si="3"/>
        <v>4</v>
      </c>
      <c r="O68" s="188">
        <v>5</v>
      </c>
    </row>
    <row r="69" spans="1:15" ht="35.25" customHeight="1" thickBot="1" x14ac:dyDescent="0.25">
      <c r="A69" s="160"/>
      <c r="B69" s="73" t="str">
        <f>Pools!D64</f>
        <v>Jacob Rivas</v>
      </c>
      <c r="C69" s="73" t="str">
        <f>Pools!E64</f>
        <v>U</v>
      </c>
      <c r="D69" s="73">
        <f t="shared" si="0"/>
        <v>1</v>
      </c>
      <c r="E69" s="73" t="s">
        <v>50</v>
      </c>
      <c r="F69" s="73">
        <f t="shared" si="1"/>
        <v>4</v>
      </c>
      <c r="G69" s="176">
        <v>6</v>
      </c>
      <c r="H69" s="160"/>
      <c r="I69" s="160"/>
      <c r="J69" s="73" t="str">
        <f>Pools!H66</f>
        <v>Kevin Bernazar</v>
      </c>
      <c r="K69" s="73" t="str">
        <f>Pools!I66</f>
        <v>Wash</v>
      </c>
      <c r="L69" s="73">
        <f t="shared" si="2"/>
        <v>0</v>
      </c>
      <c r="M69" s="161" t="s">
        <v>50</v>
      </c>
      <c r="N69" s="73">
        <f t="shared" si="3"/>
        <v>5</v>
      </c>
      <c r="O69" s="189">
        <v>6</v>
      </c>
    </row>
    <row r="70" spans="1:15" ht="35.25" customHeight="1" x14ac:dyDescent="0.2">
      <c r="B70" s="29"/>
      <c r="C70" s="29"/>
      <c r="D70" s="141" t="s">
        <v>50</v>
      </c>
      <c r="E70" s="29" t="str">
        <f>IF(B70=0," ",COUNTA($B$51:$B$61)-1-COUNTIF($B$51:$B$61,0)-C70)</f>
        <v xml:space="preserve"> </v>
      </c>
      <c r="F70" s="141"/>
      <c r="G70" s="29"/>
      <c r="H70" s="29"/>
      <c r="I70" s="89"/>
      <c r="J70" s="29"/>
      <c r="K70" s="29"/>
      <c r="L70" s="141" t="s">
        <v>50</v>
      </c>
      <c r="M70" s="29" t="str">
        <f>IF(J70=0," ",COUNTA($J$51:$J$61)-1-COUNTIF($J$51:$J$61,0)-K70)</f>
        <v xml:space="preserve"> </v>
      </c>
      <c r="N70" s="141"/>
      <c r="O70" s="29"/>
    </row>
    <row r="71" spans="1:15" ht="21.75" customHeight="1" x14ac:dyDescent="0.2"/>
    <row r="72" spans="1:15" ht="21.75" customHeight="1" x14ac:dyDescent="0.2"/>
  </sheetData>
  <sortState xmlns:xlrd2="http://schemas.microsoft.com/office/spreadsheetml/2017/richdata2" ref="J64:O69">
    <sortCondition ref="O64:O69"/>
  </sortState>
  <mergeCells count="42">
    <mergeCell ref="A1:G1"/>
    <mergeCell ref="A3:A13"/>
    <mergeCell ref="D4:F4"/>
    <mergeCell ref="D8:F8"/>
    <mergeCell ref="D12:F12"/>
    <mergeCell ref="D60:F60"/>
    <mergeCell ref="A51:A62"/>
    <mergeCell ref="A39:A50"/>
    <mergeCell ref="A15:A25"/>
    <mergeCell ref="D20:F20"/>
    <mergeCell ref="D16:F16"/>
    <mergeCell ref="D24:F24"/>
    <mergeCell ref="D28:F28"/>
    <mergeCell ref="D32:F32"/>
    <mergeCell ref="D36:F36"/>
    <mergeCell ref="A27:A38"/>
    <mergeCell ref="D40:F40"/>
    <mergeCell ref="D44:F44"/>
    <mergeCell ref="D48:F48"/>
    <mergeCell ref="D52:F52"/>
    <mergeCell ref="D56:F56"/>
    <mergeCell ref="I1:O1"/>
    <mergeCell ref="I3:I13"/>
    <mergeCell ref="L4:N4"/>
    <mergeCell ref="L8:N8"/>
    <mergeCell ref="L12:N12"/>
    <mergeCell ref="I39:I50"/>
    <mergeCell ref="I27:I38"/>
    <mergeCell ref="I51:I62"/>
    <mergeCell ref="I15:I25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2"/>
  <sheetViews>
    <sheetView tabSelected="1" zoomScale="70" zoomScaleNormal="7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85546875" style="50" customWidth="1"/>
    <col min="3" max="3" width="10.7109375" style="50" customWidth="1"/>
    <col min="4" max="4" width="13" style="118" customWidth="1"/>
    <col min="5" max="5" width="13" style="76" customWidth="1"/>
    <col min="6" max="6" width="13" style="130" customWidth="1"/>
    <col min="7" max="7" width="13" style="76" customWidth="1"/>
    <col min="8" max="8" width="5.7109375" style="76" customWidth="1"/>
    <col min="9" max="9" width="9.42578125" style="229" customWidth="1"/>
    <col min="10" max="10" width="43.7109375" style="76" customWidth="1"/>
    <col min="11" max="11" width="10" style="76" customWidth="1"/>
    <col min="12" max="12" width="14.28515625" style="130" customWidth="1"/>
    <col min="13" max="13" width="14.28515625" style="76" customWidth="1"/>
    <col min="14" max="14" width="14.28515625" style="130" customWidth="1"/>
    <col min="15" max="15" width="14.28515625" style="76" customWidth="1"/>
    <col min="16" max="16" width="13.140625" customWidth="1"/>
  </cols>
  <sheetData>
    <row r="1" spans="1:16" ht="22.5" customHeight="1" x14ac:dyDescent="0.4">
      <c r="A1" s="245" t="s">
        <v>37</v>
      </c>
      <c r="B1" s="245"/>
      <c r="C1" s="245"/>
      <c r="D1" s="246"/>
      <c r="E1" s="245"/>
      <c r="F1" s="246"/>
      <c r="G1" s="245"/>
      <c r="H1" s="221"/>
      <c r="I1" s="265" t="s">
        <v>38</v>
      </c>
      <c r="J1" s="265"/>
      <c r="K1" s="265"/>
      <c r="L1" s="266"/>
      <c r="M1" s="265"/>
      <c r="N1" s="266"/>
      <c r="O1" s="265"/>
    </row>
    <row r="2" spans="1:16" ht="22.5" customHeight="1" x14ac:dyDescent="0.5"/>
    <row r="3" spans="1:16" ht="30" customHeight="1" x14ac:dyDescent="0.2">
      <c r="A3" s="241" t="s">
        <v>52</v>
      </c>
      <c r="B3" s="71" t="str">
        <f>Pools!D73</f>
        <v>Parker Trento</v>
      </c>
      <c r="C3" s="71" t="str">
        <f>Pools!E73</f>
        <v>TZ</v>
      </c>
      <c r="I3" s="263" t="s">
        <v>11</v>
      </c>
      <c r="J3" s="71" t="str">
        <f>Pools!H73</f>
        <v>Charles Huggins</v>
      </c>
      <c r="K3" s="71" t="str">
        <f>Pools!I73</f>
        <v>Marl</v>
      </c>
      <c r="L3" s="118"/>
      <c r="M3" s="50"/>
      <c r="N3" s="118"/>
      <c r="P3" s="28"/>
    </row>
    <row r="4" spans="1:16" ht="34.5" customHeight="1" x14ac:dyDescent="0.2">
      <c r="A4" s="241"/>
      <c r="D4" s="260" t="str">
        <f>IF(D5=1,B3,IF(F5=1,B5," "))</f>
        <v>Parker Trento</v>
      </c>
      <c r="E4" s="261"/>
      <c r="F4" s="261"/>
      <c r="G4" s="77" t="str">
        <f>IF(D5=1,C3,IF(F5=1,C5," "))</f>
        <v>TZ</v>
      </c>
      <c r="I4" s="263"/>
      <c r="J4" s="50"/>
      <c r="K4" s="50"/>
      <c r="L4" s="260" t="str">
        <f>IF(L5=1,J3,IF(N5=1,J5," "))</f>
        <v>Charles Huggins</v>
      </c>
      <c r="M4" s="261"/>
      <c r="N4" s="261"/>
      <c r="O4" s="77" t="str">
        <f>IF(L5=1,K3,IF(N5=1,K5," "))</f>
        <v>Marl</v>
      </c>
      <c r="P4" s="28"/>
    </row>
    <row r="5" spans="1:16" ht="34.5" customHeight="1" x14ac:dyDescent="0.2">
      <c r="A5" s="241"/>
      <c r="B5" s="71" t="str">
        <f>Pools!D74</f>
        <v>Trevor Coates</v>
      </c>
      <c r="C5" s="74" t="str">
        <f>Pools!E74</f>
        <v>High</v>
      </c>
      <c r="D5" s="135">
        <v>1</v>
      </c>
      <c r="E5" s="76" t="s">
        <v>243</v>
      </c>
      <c r="F5" s="135"/>
      <c r="G5" s="208">
        <v>2</v>
      </c>
      <c r="H5" s="50"/>
      <c r="I5" s="263"/>
      <c r="J5" s="71" t="str">
        <f>Pools!H74</f>
        <v>Nash Byrne</v>
      </c>
      <c r="K5" s="74" t="str">
        <f>Pools!I74</f>
        <v>NP</v>
      </c>
      <c r="L5" s="135">
        <v>1</v>
      </c>
      <c r="M5" s="76" t="s">
        <v>233</v>
      </c>
      <c r="N5" s="135"/>
      <c r="O5" s="208">
        <v>2</v>
      </c>
      <c r="P5" s="28"/>
    </row>
    <row r="6" spans="1:16" ht="34.5" customHeight="1" x14ac:dyDescent="0.2">
      <c r="A6" s="241"/>
      <c r="I6" s="263"/>
      <c r="J6" s="50"/>
      <c r="K6" s="50"/>
      <c r="L6" s="118"/>
      <c r="M6" s="50"/>
      <c r="N6" s="118"/>
      <c r="P6" s="28"/>
    </row>
    <row r="7" spans="1:16" ht="34.5" customHeight="1" x14ac:dyDescent="0.2">
      <c r="A7" s="241"/>
      <c r="B7" s="71" t="str">
        <f>Pools!D75</f>
        <v>Michael Droney</v>
      </c>
      <c r="C7" s="71" t="str">
        <f>Pools!E75</f>
        <v>Marl</v>
      </c>
      <c r="I7" s="263"/>
      <c r="J7" s="71" t="str">
        <f>Pools!H75</f>
        <v>Ben Joseph</v>
      </c>
      <c r="K7" s="71" t="str">
        <f>Pools!I75</f>
        <v>ER</v>
      </c>
      <c r="L7" s="118"/>
      <c r="M7" s="50"/>
      <c r="N7" s="118"/>
      <c r="P7" s="28"/>
    </row>
    <row r="8" spans="1:16" ht="34.5" customHeight="1" x14ac:dyDescent="0.2">
      <c r="A8" s="241"/>
      <c r="D8" s="259" t="str">
        <f>IF(D9=1,B7,IF(F9=1,B9," "))</f>
        <v>Xavier Trinidad</v>
      </c>
      <c r="E8" s="258"/>
      <c r="F8" s="258"/>
      <c r="G8" s="77" t="str">
        <f>IF(D9=1,C7,IF(F9=1,C9," "))</f>
        <v>Wash</v>
      </c>
      <c r="I8" s="263"/>
      <c r="J8" s="50"/>
      <c r="K8" s="50"/>
      <c r="L8" s="260" t="str">
        <f>IF(L9=1,J7,IF(N9=1,J9," "))</f>
        <v>Ben Mcgahan</v>
      </c>
      <c r="M8" s="261"/>
      <c r="N8" s="261"/>
      <c r="O8" s="77" t="str">
        <f>IF(L9=1,K7,IF(N9=1,K9," "))</f>
        <v>King</v>
      </c>
      <c r="P8" s="28"/>
    </row>
    <row r="9" spans="1:16" ht="34.5" customHeight="1" x14ac:dyDescent="0.2">
      <c r="A9" s="241"/>
      <c r="B9" s="71" t="str">
        <f>Pools!D76</f>
        <v>Xavier Trinidad</v>
      </c>
      <c r="C9" s="74" t="str">
        <f>Pools!E76</f>
        <v>Wash</v>
      </c>
      <c r="D9" s="135"/>
      <c r="E9" s="76" t="s">
        <v>244</v>
      </c>
      <c r="F9" s="135">
        <v>1</v>
      </c>
      <c r="G9" s="208">
        <v>2</v>
      </c>
      <c r="H9" s="50"/>
      <c r="I9" s="263"/>
      <c r="J9" s="71" t="str">
        <f>Pools!H76</f>
        <v>Ben Mcgahan</v>
      </c>
      <c r="K9" s="74" t="str">
        <f>Pools!I76</f>
        <v>King</v>
      </c>
      <c r="L9" s="135"/>
      <c r="M9" s="76" t="s">
        <v>245</v>
      </c>
      <c r="N9" s="135">
        <v>1</v>
      </c>
      <c r="O9" s="208">
        <v>2</v>
      </c>
      <c r="P9" s="28"/>
    </row>
    <row r="10" spans="1:16" ht="34.5" customHeight="1" x14ac:dyDescent="0.2">
      <c r="A10" s="241"/>
      <c r="I10" s="263"/>
      <c r="J10" s="50"/>
      <c r="K10" s="50"/>
      <c r="L10" s="118"/>
      <c r="M10" s="50"/>
      <c r="N10" s="118"/>
      <c r="P10" s="28"/>
    </row>
    <row r="11" spans="1:16" ht="34.5" customHeight="1" x14ac:dyDescent="0.2">
      <c r="A11" s="241"/>
      <c r="B11" s="71" t="str">
        <f>Pools!D77</f>
        <v>Ian Hung</v>
      </c>
      <c r="C11" s="71" t="str">
        <f>Pools!E77</f>
        <v>CN</v>
      </c>
      <c r="F11" s="135"/>
      <c r="I11" s="263"/>
      <c r="J11" s="71" t="str">
        <f>Pools!H77</f>
        <v>Gage Merkhofer</v>
      </c>
      <c r="K11" s="71" t="str">
        <f>Pools!I77</f>
        <v>JJEF</v>
      </c>
      <c r="L11" s="118"/>
      <c r="M11" s="50"/>
      <c r="N11" s="118"/>
      <c r="P11" s="28"/>
    </row>
    <row r="12" spans="1:16" ht="43.5" customHeight="1" x14ac:dyDescent="0.2">
      <c r="A12" s="241"/>
      <c r="D12" s="259" t="s">
        <v>101</v>
      </c>
      <c r="E12" s="258"/>
      <c r="F12" s="258"/>
      <c r="G12" s="77" t="str">
        <f>IF(D13=1,C11,IF(F13=1,C13," "))</f>
        <v xml:space="preserve"> </v>
      </c>
      <c r="I12" s="263"/>
      <c r="J12" s="50"/>
      <c r="K12" s="50"/>
      <c r="L12" s="260" t="str">
        <f>IF(L13=1,J11,IF(N13=1,J13," "))</f>
        <v>Gage Merkhofer</v>
      </c>
      <c r="M12" s="261"/>
      <c r="N12" s="261"/>
      <c r="O12" s="77" t="str">
        <f>IF(L13=1,K11,IF(N13=1,K13," "))</f>
        <v>JJEF</v>
      </c>
      <c r="P12" s="28"/>
    </row>
    <row r="13" spans="1:16" ht="34.5" customHeight="1" x14ac:dyDescent="0.2">
      <c r="A13" s="241"/>
      <c r="B13" s="71" t="str">
        <f>Pools!D78</f>
        <v>X</v>
      </c>
      <c r="C13" s="74">
        <f>Pools!E78</f>
        <v>0</v>
      </c>
      <c r="D13" s="135"/>
      <c r="F13" s="135"/>
      <c r="G13" s="208"/>
      <c r="H13" s="50"/>
      <c r="I13" s="263"/>
      <c r="J13" s="71" t="str">
        <f>Pools!H78</f>
        <v>Brian Cservak</v>
      </c>
      <c r="K13" s="74" t="str">
        <f>Pools!I78</f>
        <v>RCK</v>
      </c>
      <c r="L13" s="135">
        <v>1</v>
      </c>
      <c r="M13" s="76" t="s">
        <v>246</v>
      </c>
      <c r="N13" s="135"/>
      <c r="O13" s="208">
        <v>2</v>
      </c>
      <c r="P13" s="28"/>
    </row>
    <row r="14" spans="1:16" ht="34.5" customHeight="1" thickBot="1" x14ac:dyDescent="0.75">
      <c r="A14" s="105"/>
      <c r="B14" s="78"/>
      <c r="C14" s="78"/>
      <c r="D14" s="136"/>
      <c r="E14" s="72"/>
      <c r="F14" s="136"/>
      <c r="G14" s="72"/>
      <c r="H14" s="72"/>
      <c r="I14" s="230"/>
      <c r="J14" s="79"/>
      <c r="K14" s="79"/>
      <c r="L14" s="138"/>
      <c r="M14" s="79"/>
      <c r="N14" s="138"/>
      <c r="O14" s="78"/>
      <c r="P14" s="28"/>
    </row>
    <row r="15" spans="1:16" ht="34.5" customHeight="1" x14ac:dyDescent="0.2">
      <c r="A15" s="241" t="s">
        <v>15</v>
      </c>
      <c r="B15" s="71" t="str">
        <f>Pools!D76</f>
        <v>Xavier Trinidad</v>
      </c>
      <c r="C15" s="71" t="str">
        <f>Pools!E76</f>
        <v>Wash</v>
      </c>
      <c r="I15" s="263" t="s">
        <v>15</v>
      </c>
      <c r="J15" s="71" t="str">
        <f>Pools!H76</f>
        <v>Ben Mcgahan</v>
      </c>
      <c r="K15" s="71" t="str">
        <f>Pools!I76</f>
        <v>King</v>
      </c>
      <c r="L15" s="118"/>
      <c r="M15" s="50"/>
      <c r="N15" s="118"/>
      <c r="P15" s="28"/>
    </row>
    <row r="16" spans="1:16" ht="38.25" customHeight="1" x14ac:dyDescent="0.2">
      <c r="A16" s="241"/>
      <c r="D16" s="260" t="str">
        <f>IF(D17=1,B15,IF(F17=1,B17," "))</f>
        <v>Ian Hung</v>
      </c>
      <c r="E16" s="261"/>
      <c r="F16" s="261"/>
      <c r="G16" s="77" t="str">
        <f>IF(D17=1,C15,IF(F17=1,C17," "))</f>
        <v>CN</v>
      </c>
      <c r="I16" s="263"/>
      <c r="J16" s="50"/>
      <c r="K16" s="50"/>
      <c r="L16" s="260" t="str">
        <f>IF(L17=1,J15,IF(N17=1,J17," "))</f>
        <v>Gage Merkhofer</v>
      </c>
      <c r="M16" s="261"/>
      <c r="N16" s="261"/>
      <c r="O16" s="77" t="str">
        <f>IF(L17=1,K15,IF(N17=1,K17," "))</f>
        <v>JJEF</v>
      </c>
      <c r="P16" s="28"/>
    </row>
    <row r="17" spans="1:16" ht="34.5" customHeight="1" x14ac:dyDescent="0.2">
      <c r="A17" s="241"/>
      <c r="B17" s="71" t="str">
        <f>Pools!D77</f>
        <v>Ian Hung</v>
      </c>
      <c r="C17" s="74" t="str">
        <f>Pools!E77</f>
        <v>CN</v>
      </c>
      <c r="D17" s="135"/>
      <c r="E17" s="76" t="s">
        <v>291</v>
      </c>
      <c r="F17" s="135">
        <v>1</v>
      </c>
      <c r="G17" s="208">
        <v>2</v>
      </c>
      <c r="H17" s="50"/>
      <c r="I17" s="263"/>
      <c r="J17" s="71" t="str">
        <f>Pools!H77</f>
        <v>Gage Merkhofer</v>
      </c>
      <c r="K17" s="74" t="str">
        <f>Pools!I77</f>
        <v>JJEF</v>
      </c>
      <c r="L17" s="135"/>
      <c r="M17" s="76" t="s">
        <v>293</v>
      </c>
      <c r="N17" s="135">
        <v>1</v>
      </c>
      <c r="O17" s="208">
        <v>1</v>
      </c>
      <c r="P17" s="28"/>
    </row>
    <row r="18" spans="1:16" ht="34.5" customHeight="1" x14ac:dyDescent="0.2">
      <c r="A18" s="241"/>
      <c r="I18" s="263"/>
      <c r="J18" s="50"/>
      <c r="K18" s="50"/>
      <c r="L18" s="118"/>
      <c r="M18" s="50"/>
      <c r="N18" s="118"/>
      <c r="P18" s="28"/>
    </row>
    <row r="19" spans="1:16" ht="34.5" customHeight="1" x14ac:dyDescent="0.2">
      <c r="A19" s="241"/>
      <c r="B19" s="71" t="str">
        <f>Pools!D73</f>
        <v>Parker Trento</v>
      </c>
      <c r="C19" s="71" t="str">
        <f>Pools!E73</f>
        <v>TZ</v>
      </c>
      <c r="I19" s="263"/>
      <c r="J19" s="71" t="str">
        <f>Pools!H73</f>
        <v>Charles Huggins</v>
      </c>
      <c r="K19" s="71" t="str">
        <f>Pools!I73</f>
        <v>Marl</v>
      </c>
      <c r="L19" s="118"/>
      <c r="M19" s="50"/>
      <c r="N19" s="118"/>
      <c r="P19" s="28"/>
    </row>
    <row r="20" spans="1:16" ht="38.25" customHeight="1" x14ac:dyDescent="0.2">
      <c r="A20" s="241"/>
      <c r="D20" s="259" t="str">
        <f>IF(D21=1,B19,IF(F21=1,B21," "))</f>
        <v>Parker Trento</v>
      </c>
      <c r="E20" s="258"/>
      <c r="F20" s="258"/>
      <c r="G20" s="77" t="str">
        <f>IF(D21=1,C19,IF(F21=1,C21," "))</f>
        <v>TZ</v>
      </c>
      <c r="I20" s="263"/>
      <c r="J20" s="50"/>
      <c r="K20" s="50"/>
      <c r="L20" s="260" t="str">
        <f>IF(L21=1,J19,IF(N21=1,J21," "))</f>
        <v>Charles Huggins</v>
      </c>
      <c r="M20" s="261"/>
      <c r="N20" s="261"/>
      <c r="O20" s="77" t="str">
        <f>IF(L21=1,K19,IF(N21=1,K21," "))</f>
        <v>Marl</v>
      </c>
      <c r="P20" s="28"/>
    </row>
    <row r="21" spans="1:16" ht="34.5" customHeight="1" x14ac:dyDescent="0.2">
      <c r="A21" s="241"/>
      <c r="B21" s="71" t="str">
        <f>Pools!D75</f>
        <v>Michael Droney</v>
      </c>
      <c r="C21" s="74" t="str">
        <f>Pools!E75</f>
        <v>Marl</v>
      </c>
      <c r="D21" s="135">
        <v>1</v>
      </c>
      <c r="E21" s="76" t="s">
        <v>290</v>
      </c>
      <c r="F21" s="135"/>
      <c r="G21" s="208">
        <v>2</v>
      </c>
      <c r="H21" s="50"/>
      <c r="I21" s="263"/>
      <c r="J21" s="71" t="str">
        <f>Pools!H75</f>
        <v>Ben Joseph</v>
      </c>
      <c r="K21" s="74" t="str">
        <f>Pools!I75</f>
        <v>ER</v>
      </c>
      <c r="L21" s="135">
        <v>1</v>
      </c>
      <c r="M21" s="76" t="s">
        <v>294</v>
      </c>
      <c r="N21" s="135"/>
      <c r="O21" s="208">
        <v>2</v>
      </c>
      <c r="P21" s="28"/>
    </row>
    <row r="22" spans="1:16" ht="30" customHeight="1" x14ac:dyDescent="0.2">
      <c r="A22" s="241"/>
      <c r="I22" s="263"/>
      <c r="J22" s="50"/>
      <c r="K22" s="50"/>
      <c r="L22" s="118"/>
      <c r="M22" s="50"/>
      <c r="N22" s="118"/>
      <c r="P22" s="28"/>
    </row>
    <row r="23" spans="1:16" ht="27.75" customHeight="1" x14ac:dyDescent="0.2">
      <c r="A23" s="241"/>
      <c r="B23" s="71" t="str">
        <f>Pools!D74</f>
        <v>Trevor Coates</v>
      </c>
      <c r="C23" s="71" t="str">
        <f>Pools!E74</f>
        <v>High</v>
      </c>
      <c r="I23" s="263"/>
      <c r="J23" s="71" t="str">
        <f>Pools!H74</f>
        <v>Nash Byrne</v>
      </c>
      <c r="K23" s="71" t="str">
        <f>Pools!I74</f>
        <v>NP</v>
      </c>
      <c r="L23" s="118"/>
      <c r="M23" s="50"/>
      <c r="N23" s="118"/>
      <c r="P23" s="28"/>
    </row>
    <row r="24" spans="1:16" ht="41.25" customHeight="1" x14ac:dyDescent="0.2">
      <c r="A24" s="241"/>
      <c r="D24" s="260" t="s">
        <v>101</v>
      </c>
      <c r="E24" s="261"/>
      <c r="F24" s="261"/>
      <c r="G24" s="77" t="str">
        <f>IF(D25=1,C23,IF(F25=1,C25," "))</f>
        <v xml:space="preserve"> </v>
      </c>
      <c r="I24" s="263"/>
      <c r="J24" s="50"/>
      <c r="K24" s="50"/>
      <c r="L24" s="260" t="str">
        <f>IF(L25=1,J23,IF(N25=1,J25," "))</f>
        <v>Brian Cservak</v>
      </c>
      <c r="M24" s="261"/>
      <c r="N24" s="261"/>
      <c r="O24" s="71" t="str">
        <f>IF(L25=1,K23,IF(N25=1,K25," "))</f>
        <v>RCK</v>
      </c>
      <c r="P24" s="28"/>
    </row>
    <row r="25" spans="1:16" ht="30" customHeight="1" x14ac:dyDescent="0.2">
      <c r="A25" s="241"/>
      <c r="B25" s="71" t="str">
        <f>Pools!D78</f>
        <v>X</v>
      </c>
      <c r="C25" s="74">
        <f>Pools!E78</f>
        <v>0</v>
      </c>
      <c r="D25" s="135"/>
      <c r="F25" s="135"/>
      <c r="G25" s="208"/>
      <c r="H25" s="50"/>
      <c r="I25" s="263"/>
      <c r="J25" s="71" t="str">
        <f>Pools!H78</f>
        <v>Brian Cservak</v>
      </c>
      <c r="K25" s="74" t="str">
        <f>Pools!I78</f>
        <v>RCK</v>
      </c>
      <c r="L25" s="135"/>
      <c r="M25" s="76" t="s">
        <v>292</v>
      </c>
      <c r="N25" s="135">
        <v>1</v>
      </c>
      <c r="O25" s="208">
        <v>2</v>
      </c>
      <c r="P25" s="28"/>
    </row>
    <row r="26" spans="1:16" ht="19.5" customHeight="1" thickBot="1" x14ac:dyDescent="0.75">
      <c r="A26" s="105"/>
      <c r="B26" s="73"/>
      <c r="C26" s="73"/>
      <c r="D26" s="137"/>
      <c r="E26" s="72"/>
      <c r="F26" s="136"/>
      <c r="G26" s="72"/>
      <c r="H26" s="72"/>
      <c r="I26" s="230"/>
      <c r="J26" s="73"/>
      <c r="K26" s="73"/>
      <c r="L26" s="137"/>
      <c r="M26" s="73"/>
      <c r="N26" s="137"/>
      <c r="O26" s="72"/>
      <c r="P26" s="28"/>
    </row>
    <row r="27" spans="1:16" ht="27.75" customHeight="1" x14ac:dyDescent="0.2">
      <c r="A27" s="240" t="s">
        <v>16</v>
      </c>
      <c r="B27" s="71" t="str">
        <f>Pools!D76</f>
        <v>Xavier Trinidad</v>
      </c>
      <c r="C27" s="71" t="str">
        <f>Pools!E76</f>
        <v>Wash</v>
      </c>
      <c r="I27" s="262" t="s">
        <v>16</v>
      </c>
      <c r="J27" s="71" t="str">
        <f>Pools!H76</f>
        <v>Ben Mcgahan</v>
      </c>
      <c r="K27" s="71" t="str">
        <f>Pools!I76</f>
        <v>King</v>
      </c>
      <c r="L27" s="118"/>
      <c r="M27" s="50"/>
      <c r="N27" s="118"/>
      <c r="P27" s="28"/>
    </row>
    <row r="28" spans="1:16" ht="37.5" customHeight="1" x14ac:dyDescent="0.2">
      <c r="A28" s="241"/>
      <c r="D28" s="259" t="s">
        <v>101</v>
      </c>
      <c r="E28" s="258"/>
      <c r="F28" s="258"/>
      <c r="G28" s="77" t="str">
        <f>IF(D29=1,C27,IF(F29=1,C29," "))</f>
        <v xml:space="preserve"> </v>
      </c>
      <c r="I28" s="263"/>
      <c r="J28" s="50"/>
      <c r="K28" s="50"/>
      <c r="L28" s="260" t="str">
        <f>IF(L29=1,J27,IF(N29=1,J29," "))</f>
        <v>Ben Mcgahan</v>
      </c>
      <c r="M28" s="261"/>
      <c r="N28" s="261"/>
      <c r="O28" s="77" t="str">
        <f>IF(L29=1,K27,IF(N29=1,K29," "))</f>
        <v>King</v>
      </c>
      <c r="P28" s="28"/>
    </row>
    <row r="29" spans="1:16" ht="30" customHeight="1" x14ac:dyDescent="0.2">
      <c r="A29" s="241"/>
      <c r="B29" s="71" t="str">
        <f>Pools!D78</f>
        <v>X</v>
      </c>
      <c r="C29" s="74">
        <f>Pools!E78</f>
        <v>0</v>
      </c>
      <c r="D29" s="135"/>
      <c r="F29" s="135"/>
      <c r="G29" s="208"/>
      <c r="H29" s="50"/>
      <c r="I29" s="263"/>
      <c r="J29" s="71" t="str">
        <f>Pools!H78</f>
        <v>Brian Cservak</v>
      </c>
      <c r="K29" s="74" t="str">
        <f>Pools!I78</f>
        <v>RCK</v>
      </c>
      <c r="L29" s="135">
        <v>1</v>
      </c>
      <c r="M29" s="76" t="s">
        <v>326</v>
      </c>
      <c r="N29" s="135"/>
      <c r="O29" s="208">
        <v>2</v>
      </c>
      <c r="P29" s="28"/>
    </row>
    <row r="30" spans="1:16" ht="30" customHeight="1" x14ac:dyDescent="0.25">
      <c r="A30" s="241"/>
      <c r="C30" s="100"/>
      <c r="I30" s="263"/>
      <c r="J30" s="50"/>
      <c r="K30" s="50"/>
      <c r="L30" s="118"/>
      <c r="M30" s="50"/>
      <c r="N30" s="118"/>
      <c r="P30" s="28"/>
    </row>
    <row r="31" spans="1:16" ht="27.75" customHeight="1" x14ac:dyDescent="0.2">
      <c r="A31" s="241"/>
      <c r="B31" s="71" t="str">
        <f>Pools!D73</f>
        <v>Parker Trento</v>
      </c>
      <c r="C31" s="71" t="str">
        <f>Pools!E73</f>
        <v>TZ</v>
      </c>
      <c r="I31" s="263"/>
      <c r="J31" s="71" t="str">
        <f>Pools!H73</f>
        <v>Charles Huggins</v>
      </c>
      <c r="K31" s="71" t="str">
        <f>Pools!I73</f>
        <v>Marl</v>
      </c>
      <c r="L31" s="118"/>
      <c r="M31" s="50"/>
      <c r="N31" s="118"/>
      <c r="P31" s="28"/>
    </row>
    <row r="32" spans="1:16" ht="30" customHeight="1" x14ac:dyDescent="0.2">
      <c r="A32" s="241"/>
      <c r="D32" s="259" t="str">
        <f>IF(D33=1,B31,IF(F33=1,B33," "))</f>
        <v>Parker Trento</v>
      </c>
      <c r="E32" s="258"/>
      <c r="F32" s="258"/>
      <c r="G32" s="71" t="str">
        <f>IF(D33=1,C31,IF(F33=1,C33," "))</f>
        <v>TZ</v>
      </c>
      <c r="H32" s="50"/>
      <c r="I32" s="263"/>
      <c r="J32" s="50"/>
      <c r="K32" s="50"/>
      <c r="L32" s="260" t="str">
        <f>IF(L33=1,J31,IF(N33=1,J33," "))</f>
        <v>Gage Merkhofer</v>
      </c>
      <c r="M32" s="261"/>
      <c r="N32" s="261"/>
      <c r="O32" s="77" t="str">
        <f>IF(L33=1,K31,IF(N33=1,K33," "))</f>
        <v>JJEF</v>
      </c>
      <c r="P32" s="28"/>
    </row>
    <row r="33" spans="1:16" ht="30" customHeight="1" x14ac:dyDescent="0.2">
      <c r="A33" s="241"/>
      <c r="B33" s="71" t="str">
        <f>Pools!D77</f>
        <v>Ian Hung</v>
      </c>
      <c r="C33" s="74" t="str">
        <f>Pools!E77</f>
        <v>CN</v>
      </c>
      <c r="D33" s="135">
        <v>1</v>
      </c>
      <c r="E33" s="76" t="s">
        <v>323</v>
      </c>
      <c r="F33" s="135"/>
      <c r="G33" s="208">
        <v>0</v>
      </c>
      <c r="H33" s="50"/>
      <c r="I33" s="263"/>
      <c r="J33" s="71" t="str">
        <f>Pools!H77</f>
        <v>Gage Merkhofer</v>
      </c>
      <c r="K33" s="74" t="str">
        <f>Pools!I77</f>
        <v>JJEF</v>
      </c>
      <c r="L33" s="135"/>
      <c r="M33" s="76" t="s">
        <v>322</v>
      </c>
      <c r="N33" s="135">
        <v>1</v>
      </c>
      <c r="O33" s="236">
        <v>2</v>
      </c>
      <c r="P33" s="28"/>
    </row>
    <row r="34" spans="1:16" ht="30" customHeight="1" x14ac:dyDescent="0.2">
      <c r="A34" s="241"/>
      <c r="I34" s="263"/>
      <c r="J34" s="50"/>
      <c r="K34" s="50"/>
      <c r="L34" s="118"/>
      <c r="M34" s="50"/>
      <c r="N34" s="118"/>
      <c r="P34" s="28"/>
    </row>
    <row r="35" spans="1:16" ht="27.75" customHeight="1" x14ac:dyDescent="0.2">
      <c r="A35" s="241"/>
      <c r="B35" s="71" t="str">
        <f>Pools!D74</f>
        <v>Trevor Coates</v>
      </c>
      <c r="C35" s="71" t="str">
        <f>Pools!E74</f>
        <v>High</v>
      </c>
      <c r="I35" s="263"/>
      <c r="J35" s="71" t="str">
        <f>Pools!H74</f>
        <v>Nash Byrne</v>
      </c>
      <c r="K35" s="71" t="str">
        <f>Pools!I74</f>
        <v>NP</v>
      </c>
      <c r="L35" s="118"/>
      <c r="M35" s="50"/>
      <c r="N35" s="118"/>
      <c r="P35" s="28"/>
    </row>
    <row r="36" spans="1:16" ht="28.5" customHeight="1" x14ac:dyDescent="0.2">
      <c r="A36" s="241"/>
      <c r="D36" s="259" t="str">
        <f>IF(D37=1,B35,IF(F37=1,B37," "))</f>
        <v>Trevor Coates</v>
      </c>
      <c r="E36" s="258"/>
      <c r="F36" s="258"/>
      <c r="G36" s="93" t="str">
        <f>IF(D37=1,C35,IF(F37=1,C37," "))</f>
        <v>High</v>
      </c>
      <c r="H36" s="191"/>
      <c r="I36" s="263"/>
      <c r="J36" s="50"/>
      <c r="K36" s="50"/>
      <c r="L36" s="260" t="str">
        <f>IF(L37=1,J35,IF(N37=1,J37," "))</f>
        <v>Ben Joseph</v>
      </c>
      <c r="M36" s="261"/>
      <c r="N36" s="261"/>
      <c r="O36" s="77" t="str">
        <f>IF(L37=1,K35,IF(N37=1,K37," "))</f>
        <v>ER</v>
      </c>
      <c r="P36" s="28"/>
    </row>
    <row r="37" spans="1:16" ht="28.5" customHeight="1" x14ac:dyDescent="0.2">
      <c r="A37" s="241"/>
      <c r="B37" s="71" t="str">
        <f>Pools!D75</f>
        <v>Michael Droney</v>
      </c>
      <c r="C37" s="74" t="str">
        <f>Pools!E75</f>
        <v>Marl</v>
      </c>
      <c r="D37" s="135">
        <v>1</v>
      </c>
      <c r="E37" s="76" t="s">
        <v>324</v>
      </c>
      <c r="F37" s="135"/>
      <c r="G37" s="208">
        <v>2</v>
      </c>
      <c r="H37" s="50"/>
      <c r="I37" s="263"/>
      <c r="J37" s="71" t="str">
        <f>Pools!H75</f>
        <v>Ben Joseph</v>
      </c>
      <c r="K37" s="74" t="str">
        <f>Pools!I75</f>
        <v>ER</v>
      </c>
      <c r="L37" s="135"/>
      <c r="M37" s="76" t="s">
        <v>325</v>
      </c>
      <c r="N37" s="135">
        <v>1</v>
      </c>
      <c r="O37" s="208">
        <v>2</v>
      </c>
      <c r="P37" s="28"/>
    </row>
    <row r="38" spans="1:16" ht="34.5" customHeight="1" thickBot="1" x14ac:dyDescent="0.25">
      <c r="A38" s="242"/>
      <c r="B38" s="73"/>
      <c r="C38" s="73"/>
      <c r="D38" s="137"/>
      <c r="E38" s="72"/>
      <c r="F38" s="136"/>
      <c r="G38" s="72"/>
      <c r="H38" s="72"/>
      <c r="I38" s="264"/>
      <c r="J38" s="73"/>
      <c r="K38" s="73"/>
      <c r="L38" s="137"/>
      <c r="M38" s="73"/>
      <c r="N38" s="137"/>
      <c r="O38" s="72"/>
      <c r="P38" s="28"/>
    </row>
    <row r="39" spans="1:16" ht="33" customHeight="1" x14ac:dyDescent="0.2">
      <c r="A39" s="240" t="s">
        <v>17</v>
      </c>
      <c r="B39" s="71" t="str">
        <f>Pools!D75</f>
        <v>Michael Droney</v>
      </c>
      <c r="C39" s="71" t="str">
        <f>Pools!E75</f>
        <v>Marl</v>
      </c>
      <c r="I39" s="262" t="s">
        <v>17</v>
      </c>
      <c r="J39" s="71" t="str">
        <f>Pools!H75</f>
        <v>Ben Joseph</v>
      </c>
      <c r="K39" s="71" t="str">
        <f>Pools!I75</f>
        <v>ER</v>
      </c>
      <c r="L39" s="118"/>
      <c r="M39" s="50"/>
      <c r="N39" s="118"/>
      <c r="P39" s="28"/>
    </row>
    <row r="40" spans="1:16" ht="25.5" customHeight="1" x14ac:dyDescent="0.2">
      <c r="A40" s="241"/>
      <c r="C40" s="75"/>
      <c r="D40" s="258" t="str">
        <f>IF(D41=1,B39,IF(F41=1,B41," "))</f>
        <v>Ian Hung</v>
      </c>
      <c r="E40" s="258"/>
      <c r="F40" s="258"/>
      <c r="G40" s="77" t="str">
        <f>IF(D41=1,C39,IF(F41=1,C41," "))</f>
        <v>CN</v>
      </c>
      <c r="I40" s="263"/>
      <c r="J40" s="50"/>
      <c r="K40" s="50"/>
      <c r="L40" s="260" t="str">
        <f>IF(L41=1,J39,IF(N41=1,J41," "))</f>
        <v>Gage Merkhofer</v>
      </c>
      <c r="M40" s="261"/>
      <c r="N40" s="261"/>
      <c r="O40" s="77" t="str">
        <f>IF(L41=1,K39,IF(N41=1,K41," "))</f>
        <v>JJEF</v>
      </c>
      <c r="P40" s="28"/>
    </row>
    <row r="41" spans="1:16" ht="25.5" customHeight="1" x14ac:dyDescent="0.2">
      <c r="A41" s="241"/>
      <c r="B41" s="71" t="str">
        <f>Pools!D77</f>
        <v>Ian Hung</v>
      </c>
      <c r="C41" s="74" t="str">
        <f>Pools!E77</f>
        <v>CN</v>
      </c>
      <c r="D41" s="135"/>
      <c r="E41" s="76" t="s">
        <v>271</v>
      </c>
      <c r="F41" s="135">
        <v>1</v>
      </c>
      <c r="G41" s="208">
        <v>2</v>
      </c>
      <c r="H41" s="50"/>
      <c r="I41" s="263"/>
      <c r="J41" s="71" t="str">
        <f>Pools!H77</f>
        <v>Gage Merkhofer</v>
      </c>
      <c r="K41" s="74" t="str">
        <f>Pools!I77</f>
        <v>JJEF</v>
      </c>
      <c r="L41" s="135"/>
      <c r="M41" s="76" t="s">
        <v>359</v>
      </c>
      <c r="N41" s="135">
        <v>1</v>
      </c>
      <c r="O41" s="208">
        <v>2</v>
      </c>
      <c r="P41" s="28"/>
    </row>
    <row r="42" spans="1:16" ht="25.5" customHeight="1" x14ac:dyDescent="0.2">
      <c r="A42" s="241"/>
      <c r="I42" s="263"/>
      <c r="J42" s="50"/>
      <c r="K42" s="50"/>
      <c r="L42" s="118"/>
      <c r="M42" s="50"/>
      <c r="N42" s="118"/>
      <c r="P42" s="28"/>
    </row>
    <row r="43" spans="1:16" ht="25.5" customHeight="1" x14ac:dyDescent="0.2">
      <c r="A43" s="241"/>
      <c r="B43" s="71" t="str">
        <f>Pools!D74</f>
        <v>Trevor Coates</v>
      </c>
      <c r="C43" s="71" t="str">
        <f>Pools!E74</f>
        <v>High</v>
      </c>
      <c r="I43" s="263"/>
      <c r="J43" s="71" t="str">
        <f>Pools!H74</f>
        <v>Nash Byrne</v>
      </c>
      <c r="K43" s="71" t="str">
        <f>Pools!I74</f>
        <v>NP</v>
      </c>
      <c r="L43" s="118"/>
      <c r="M43" s="50"/>
      <c r="N43" s="118"/>
      <c r="P43" s="28"/>
    </row>
    <row r="44" spans="1:16" ht="25.5" customHeight="1" x14ac:dyDescent="0.2">
      <c r="A44" s="241"/>
      <c r="C44" s="75"/>
      <c r="D44" s="258" t="str">
        <f>IF(D45=1,B43,IF(F45=1,B45," "))</f>
        <v>Trevor Coates</v>
      </c>
      <c r="E44" s="258"/>
      <c r="F44" s="258"/>
      <c r="G44" s="77" t="str">
        <f>IF(D45=1,C43,IF(F45=1,C45," "))</f>
        <v>High</v>
      </c>
      <c r="I44" s="263"/>
      <c r="J44" s="50"/>
      <c r="K44" s="50"/>
      <c r="L44" s="260" t="str">
        <f>IF(L45=1,J43,IF(N45=1,J45," "))</f>
        <v>Ben Mcgahan</v>
      </c>
      <c r="M44" s="261"/>
      <c r="N44" s="261"/>
      <c r="O44" s="77" t="str">
        <f>IF(L45=1,K43,IF(N45=1,K45," "))</f>
        <v>King</v>
      </c>
      <c r="P44" s="28"/>
    </row>
    <row r="45" spans="1:16" ht="25.5" customHeight="1" x14ac:dyDescent="0.2">
      <c r="A45" s="241"/>
      <c r="B45" s="71" t="str">
        <f>Pools!D76</f>
        <v>Xavier Trinidad</v>
      </c>
      <c r="C45" s="74" t="str">
        <f>Pools!E76</f>
        <v>Wash</v>
      </c>
      <c r="D45" s="135">
        <v>1</v>
      </c>
      <c r="E45" s="76" t="s">
        <v>271</v>
      </c>
      <c r="F45" s="135"/>
      <c r="G45" s="208">
        <v>2</v>
      </c>
      <c r="H45" s="50"/>
      <c r="I45" s="263"/>
      <c r="J45" s="71" t="str">
        <f>Pools!H76</f>
        <v>Ben Mcgahan</v>
      </c>
      <c r="K45" s="74" t="str">
        <f>Pools!I76</f>
        <v>King</v>
      </c>
      <c r="L45" s="135"/>
      <c r="M45" s="76" t="s">
        <v>299</v>
      </c>
      <c r="N45" s="135">
        <v>1</v>
      </c>
      <c r="O45" s="208">
        <v>2</v>
      </c>
      <c r="P45" s="28"/>
    </row>
    <row r="46" spans="1:16" ht="25.5" customHeight="1" x14ac:dyDescent="0.2">
      <c r="A46" s="241"/>
      <c r="I46" s="263"/>
      <c r="J46" s="50"/>
      <c r="K46" s="50"/>
      <c r="L46" s="118"/>
      <c r="M46" s="50"/>
      <c r="N46" s="118"/>
      <c r="P46" s="28"/>
    </row>
    <row r="47" spans="1:16" ht="25.5" customHeight="1" x14ac:dyDescent="0.2">
      <c r="A47" s="241"/>
      <c r="B47" s="71" t="str">
        <f>Pools!D73</f>
        <v>Parker Trento</v>
      </c>
      <c r="C47" s="71" t="str">
        <f>Pools!E73</f>
        <v>TZ</v>
      </c>
      <c r="I47" s="263"/>
      <c r="J47" s="71" t="str">
        <f>Pools!H73</f>
        <v>Charles Huggins</v>
      </c>
      <c r="K47" s="71" t="str">
        <f>Pools!I73</f>
        <v>Marl</v>
      </c>
      <c r="L47" s="118"/>
      <c r="M47" s="50"/>
      <c r="N47" s="118"/>
      <c r="P47" s="28"/>
    </row>
    <row r="48" spans="1:16" ht="25.5" customHeight="1" x14ac:dyDescent="0.2">
      <c r="A48" s="241"/>
      <c r="C48" s="75"/>
      <c r="D48" s="258" t="s">
        <v>101</v>
      </c>
      <c r="E48" s="258"/>
      <c r="F48" s="258"/>
      <c r="G48" s="77" t="str">
        <f>IF(D49=1,C47,IF(F49=1,C49," "))</f>
        <v xml:space="preserve"> </v>
      </c>
      <c r="I48" s="263"/>
      <c r="J48" s="50"/>
      <c r="K48" s="50"/>
      <c r="L48" s="260" t="str">
        <f>IF(L49=1,J47,IF(N49=1,J49," "))</f>
        <v>Charles Huggins</v>
      </c>
      <c r="M48" s="261"/>
      <c r="N48" s="261"/>
      <c r="O48" s="77" t="str">
        <f>IF(L49=1,K47,IF(N49=1,K49," "))</f>
        <v>Marl</v>
      </c>
      <c r="P48" s="28"/>
    </row>
    <row r="49" spans="1:16" ht="25.5" customHeight="1" x14ac:dyDescent="0.2">
      <c r="A49" s="241"/>
      <c r="B49" s="71" t="str">
        <f>Pools!D78</f>
        <v>X</v>
      </c>
      <c r="C49" s="74">
        <f>Pools!E78</f>
        <v>0</v>
      </c>
      <c r="D49" s="135"/>
      <c r="F49" s="135"/>
      <c r="G49" s="208"/>
      <c r="H49" s="50"/>
      <c r="I49" s="263"/>
      <c r="J49" s="71" t="str">
        <f>Pools!H78</f>
        <v>Brian Cservak</v>
      </c>
      <c r="K49" s="74" t="str">
        <f>Pools!I78</f>
        <v>RCK</v>
      </c>
      <c r="L49" s="135">
        <v>1</v>
      </c>
      <c r="M49" s="76" t="s">
        <v>247</v>
      </c>
      <c r="N49" s="135"/>
      <c r="O49" s="208">
        <v>2</v>
      </c>
      <c r="P49" s="28"/>
    </row>
    <row r="50" spans="1:16" ht="38.25" customHeight="1" thickBot="1" x14ac:dyDescent="0.25">
      <c r="A50" s="242"/>
      <c r="B50" s="73"/>
      <c r="C50" s="73"/>
      <c r="D50" s="137"/>
      <c r="E50" s="72"/>
      <c r="F50" s="136"/>
      <c r="G50" s="72"/>
      <c r="H50" s="72"/>
      <c r="I50" s="264"/>
      <c r="J50" s="73"/>
      <c r="K50" s="73"/>
      <c r="L50" s="137"/>
      <c r="M50" s="73"/>
      <c r="N50" s="137"/>
      <c r="O50" s="72"/>
      <c r="P50" s="28"/>
    </row>
    <row r="51" spans="1:16" ht="27.75" customHeight="1" x14ac:dyDescent="0.2">
      <c r="A51" s="240" t="s">
        <v>18</v>
      </c>
      <c r="B51" s="71" t="str">
        <f>Pools!D74</f>
        <v>Trevor Coates</v>
      </c>
      <c r="C51" s="71" t="str">
        <f>Pools!E74</f>
        <v>High</v>
      </c>
      <c r="I51" s="262" t="s">
        <v>18</v>
      </c>
      <c r="J51" s="71" t="str">
        <f>Pools!H74</f>
        <v>Nash Byrne</v>
      </c>
      <c r="K51" s="71" t="str">
        <f>Pools!I74</f>
        <v>NP</v>
      </c>
      <c r="L51" s="118"/>
      <c r="M51" s="50"/>
      <c r="N51" s="118"/>
      <c r="P51" s="28"/>
    </row>
    <row r="52" spans="1:16" ht="37.5" customHeight="1" x14ac:dyDescent="0.2">
      <c r="A52" s="241"/>
      <c r="C52" s="75"/>
      <c r="D52" s="259" t="str">
        <f>IF(D53=1,B51,IF(F53=1,B53," "))</f>
        <v>Ian Hung</v>
      </c>
      <c r="E52" s="258"/>
      <c r="F52" s="258"/>
      <c r="G52" s="77" t="str">
        <f>IF(D53=1,C51,IF(F53=1,C53," "))</f>
        <v>CN</v>
      </c>
      <c r="I52" s="263"/>
      <c r="J52" s="50"/>
      <c r="K52" s="50"/>
      <c r="L52" s="260" t="str">
        <f>IF(L53=1,J51,IF(N53=1,J53," "))</f>
        <v>Gage Merkhofer</v>
      </c>
      <c r="M52" s="261"/>
      <c r="N52" s="261"/>
      <c r="O52" s="77" t="str">
        <f>IF(L53=1,K51,IF(N53=1,K53," "))</f>
        <v>JJEF</v>
      </c>
      <c r="P52" s="28"/>
    </row>
    <row r="53" spans="1:16" ht="30" customHeight="1" x14ac:dyDescent="0.2">
      <c r="A53" s="241"/>
      <c r="B53" s="71" t="str">
        <f>Pools!D77</f>
        <v>Ian Hung</v>
      </c>
      <c r="C53" s="74" t="str">
        <f>Pools!E77</f>
        <v>CN</v>
      </c>
      <c r="D53" s="135"/>
      <c r="E53" s="76" t="s">
        <v>337</v>
      </c>
      <c r="F53" s="135">
        <v>1</v>
      </c>
      <c r="G53" s="208">
        <v>2</v>
      </c>
      <c r="H53" s="50"/>
      <c r="I53" s="263"/>
      <c r="J53" s="71" t="str">
        <f>Pools!H77</f>
        <v>Gage Merkhofer</v>
      </c>
      <c r="K53" s="74" t="str">
        <f>Pools!I77</f>
        <v>JJEF</v>
      </c>
      <c r="L53" s="135"/>
      <c r="M53" s="76" t="s">
        <v>325</v>
      </c>
      <c r="N53" s="135">
        <v>1</v>
      </c>
      <c r="O53" s="208">
        <v>2</v>
      </c>
      <c r="P53" s="28"/>
    </row>
    <row r="54" spans="1:16" ht="30" customHeight="1" x14ac:dyDescent="0.2">
      <c r="A54" s="241"/>
      <c r="I54" s="263"/>
      <c r="J54" s="50"/>
      <c r="K54" s="50"/>
      <c r="L54" s="118"/>
      <c r="M54" s="50"/>
      <c r="N54" s="118"/>
      <c r="P54" s="28"/>
    </row>
    <row r="55" spans="1:16" ht="27.75" customHeight="1" x14ac:dyDescent="0.2">
      <c r="A55" s="241"/>
      <c r="B55" s="71" t="str">
        <f>Pools!D75</f>
        <v>Michael Droney</v>
      </c>
      <c r="C55" s="71" t="str">
        <f>Pools!E75</f>
        <v>Marl</v>
      </c>
      <c r="I55" s="263"/>
      <c r="J55" s="71" t="str">
        <f>Pools!H75</f>
        <v>Ben Joseph</v>
      </c>
      <c r="K55" s="71" t="str">
        <f>Pools!I75</f>
        <v>ER</v>
      </c>
      <c r="L55" s="118"/>
      <c r="M55" s="50"/>
      <c r="N55" s="118"/>
      <c r="P55" s="28"/>
    </row>
    <row r="56" spans="1:16" ht="30" customHeight="1" x14ac:dyDescent="0.2">
      <c r="A56" s="241"/>
      <c r="C56" s="75"/>
      <c r="D56" s="258" t="s">
        <v>101</v>
      </c>
      <c r="E56" s="258"/>
      <c r="F56" s="258"/>
      <c r="G56" s="77" t="str">
        <f>IF(D57=1,C55,IF(F57=1,C57," "))</f>
        <v xml:space="preserve"> </v>
      </c>
      <c r="I56" s="263"/>
      <c r="J56" s="50"/>
      <c r="K56" s="75"/>
      <c r="L56" s="260" t="str">
        <f>IF(L57=1,J55,IF(N57=1,J57," "))</f>
        <v>Brian Cservak</v>
      </c>
      <c r="M56" s="261"/>
      <c r="N56" s="261"/>
      <c r="O56" s="77" t="str">
        <f>IF(L57=1,K55,IF(N57=1,K57," "))</f>
        <v>RCK</v>
      </c>
      <c r="P56" s="28"/>
    </row>
    <row r="57" spans="1:16" ht="30" customHeight="1" x14ac:dyDescent="0.2">
      <c r="A57" s="241"/>
      <c r="B57" s="71" t="str">
        <f>Pools!D78</f>
        <v>X</v>
      </c>
      <c r="C57" s="74">
        <f>Pools!E78</f>
        <v>0</v>
      </c>
      <c r="D57" s="135"/>
      <c r="F57" s="135"/>
      <c r="G57" s="208"/>
      <c r="H57" s="50"/>
      <c r="I57" s="263"/>
      <c r="J57" s="71" t="str">
        <f>Pools!H78</f>
        <v>Brian Cservak</v>
      </c>
      <c r="K57" s="74" t="str">
        <f>Pools!I78</f>
        <v>RCK</v>
      </c>
      <c r="L57" s="135"/>
      <c r="M57" s="76" t="s">
        <v>275</v>
      </c>
      <c r="N57" s="135">
        <v>1</v>
      </c>
      <c r="O57" s="208">
        <v>1.5</v>
      </c>
      <c r="P57" s="28"/>
    </row>
    <row r="58" spans="1:16" ht="30" customHeight="1" x14ac:dyDescent="0.2">
      <c r="A58" s="241"/>
      <c r="I58" s="263"/>
      <c r="J58" s="50"/>
      <c r="K58" s="50"/>
      <c r="L58" s="118"/>
      <c r="M58" s="50"/>
      <c r="N58" s="118"/>
      <c r="P58" s="28"/>
    </row>
    <row r="59" spans="1:16" ht="27.75" customHeight="1" x14ac:dyDescent="0.2">
      <c r="A59" s="241"/>
      <c r="B59" s="71" t="str">
        <f>Pools!D73</f>
        <v>Parker Trento</v>
      </c>
      <c r="C59" s="71" t="str">
        <f>Pools!E73</f>
        <v>TZ</v>
      </c>
      <c r="I59" s="263"/>
      <c r="J59" s="71" t="str">
        <f>Pools!H73</f>
        <v>Charles Huggins</v>
      </c>
      <c r="K59" s="71" t="str">
        <f>Pools!I73</f>
        <v>Marl</v>
      </c>
      <c r="L59" s="118"/>
      <c r="M59" s="50"/>
      <c r="N59" s="118"/>
      <c r="P59" s="28"/>
    </row>
    <row r="60" spans="1:16" ht="35.25" customHeight="1" x14ac:dyDescent="0.2">
      <c r="A60" s="241"/>
      <c r="C60" s="75"/>
      <c r="D60" s="258" t="str">
        <f>IF(D61=1,B59,IF(F61=1,B61," "))</f>
        <v>Parker Trento</v>
      </c>
      <c r="E60" s="258"/>
      <c r="F60" s="258"/>
      <c r="G60" s="77" t="str">
        <f>IF(D61=1,C59,IF(F61=1,C61," "))</f>
        <v>TZ</v>
      </c>
      <c r="I60" s="263"/>
      <c r="J60" s="50"/>
      <c r="K60" s="50"/>
      <c r="L60" s="260" t="str">
        <f>IF(L61=1,J59,IF(N61=1,J61," "))</f>
        <v>Ben Mcgahan</v>
      </c>
      <c r="M60" s="261"/>
      <c r="N60" s="261"/>
      <c r="O60" s="77" t="str">
        <f>IF(L61=1,K59,IF(N61=1,K61," "))</f>
        <v>King</v>
      </c>
      <c r="P60" s="28"/>
    </row>
    <row r="61" spans="1:16" ht="30" customHeight="1" x14ac:dyDescent="0.2">
      <c r="A61" s="241"/>
      <c r="B61" s="71" t="str">
        <f>Pools!D76</f>
        <v>Xavier Trinidad</v>
      </c>
      <c r="C61" s="74" t="str">
        <f>Pools!E76</f>
        <v>Wash</v>
      </c>
      <c r="D61" s="135">
        <v>1</v>
      </c>
      <c r="E61" s="76" t="s">
        <v>378</v>
      </c>
      <c r="F61" s="135"/>
      <c r="G61" s="208">
        <v>2</v>
      </c>
      <c r="H61" s="50"/>
      <c r="I61" s="263"/>
      <c r="J61" s="71" t="str">
        <f>Pools!H76</f>
        <v>Ben Mcgahan</v>
      </c>
      <c r="K61" s="74" t="str">
        <f>Pools!I76</f>
        <v>King</v>
      </c>
      <c r="L61" s="135"/>
      <c r="M61" s="76" t="s">
        <v>379</v>
      </c>
      <c r="N61" s="135">
        <v>1</v>
      </c>
      <c r="O61" s="208">
        <v>0</v>
      </c>
      <c r="P61" s="28"/>
    </row>
    <row r="62" spans="1:16" ht="44.25" customHeight="1" thickBot="1" x14ac:dyDescent="0.25">
      <c r="A62" s="242"/>
      <c r="B62" s="73"/>
      <c r="C62" s="73"/>
      <c r="D62" s="137"/>
      <c r="E62" s="72"/>
      <c r="F62" s="136"/>
      <c r="G62" s="72"/>
      <c r="H62" s="72"/>
      <c r="I62" s="264"/>
      <c r="J62" s="73"/>
      <c r="K62" s="73"/>
      <c r="L62" s="137"/>
      <c r="M62" s="73"/>
      <c r="N62" s="137"/>
      <c r="O62" s="72"/>
    </row>
    <row r="63" spans="1:16" s="25" customFormat="1" ht="21.75" customHeight="1" thickBot="1" x14ac:dyDescent="0.25">
      <c r="A63" s="51" t="s">
        <v>54</v>
      </c>
      <c r="B63" s="45" t="s">
        <v>48</v>
      </c>
      <c r="C63" s="45" t="s">
        <v>32</v>
      </c>
      <c r="D63" s="119" t="s">
        <v>49</v>
      </c>
      <c r="E63" s="51" t="s">
        <v>50</v>
      </c>
      <c r="F63" s="117" t="s">
        <v>51</v>
      </c>
      <c r="G63" s="51" t="s">
        <v>47</v>
      </c>
      <c r="H63" s="51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51" t="s">
        <v>47</v>
      </c>
    </row>
    <row r="64" spans="1:16" ht="35.25" customHeight="1" x14ac:dyDescent="0.25">
      <c r="A64" s="167"/>
      <c r="B64" s="157" t="str">
        <f>Pools!D73</f>
        <v>Parker Trento</v>
      </c>
      <c r="C64" s="157" t="str">
        <f>Pools!E73</f>
        <v>TZ</v>
      </c>
      <c r="D64" s="157">
        <f>IF(B64=0," ",COUNTIF($D$4:$D$13,B64)+COUNTIF($D$16:$D$25,B64)+COUNTIF($D$28:$D$37,B64)+COUNTIF($D$40:$D$49,B64)+COUNTIF($D$52:$D$61,B64))</f>
        <v>4</v>
      </c>
      <c r="E64" s="157" t="s">
        <v>50</v>
      </c>
      <c r="F64" s="157">
        <f>IF(B64=0," ",COUNTA($B$51:$B$61)-1-COUNTIF($B$51:$B$61,0)-D64)-1</f>
        <v>0</v>
      </c>
      <c r="G64" s="174">
        <v>1</v>
      </c>
      <c r="H64" s="156"/>
      <c r="I64" s="231">
        <v>1</v>
      </c>
      <c r="J64" s="157" t="str">
        <f>Pools!H77</f>
        <v>Gage Merkhofer</v>
      </c>
      <c r="K64" s="157" t="str">
        <f>Pools!I77</f>
        <v>JJEF</v>
      </c>
      <c r="L64" s="157">
        <f t="shared" ref="L64:L69" si="0">IF(J64=0," ",COUNTIF($L$4:$L$13,J64)+COUNTIF($L$16:$L$25,J64)+COUNTIF($L$28:$L$37,J64)+COUNTIF($L$40:$L$49,J64)+COUNTIF($L$52:$L$61,J64))</f>
        <v>5</v>
      </c>
      <c r="M64" s="158" t="s">
        <v>50</v>
      </c>
      <c r="N64" s="157">
        <f t="shared" ref="N64:N69" si="1">IF(K64=0," ",COUNTA($J$51:$J$61)-1-COUNTIF($J$51:$J$61,0)-L64)</f>
        <v>0</v>
      </c>
      <c r="O64" s="174">
        <v>1</v>
      </c>
    </row>
    <row r="65" spans="1:15" ht="35.25" customHeight="1" x14ac:dyDescent="0.25">
      <c r="A65" s="168"/>
      <c r="B65" s="50" t="str">
        <f>Pools!D77</f>
        <v>Ian Hung</v>
      </c>
      <c r="C65" s="50" t="str">
        <f>Pools!E77</f>
        <v>CN</v>
      </c>
      <c r="D65" s="50">
        <f>IF(B65=0," ",COUNTIF($D$4:$D$13,B65)+COUNTIF($D$16:$D$25,B65)+COUNTIF($D$28:$D$37,B65)+COUNTIF($D$40:$D$49,B65)+COUNTIF($D$52:$D$61,B65))</f>
        <v>3</v>
      </c>
      <c r="E65" s="50" t="s">
        <v>50</v>
      </c>
      <c r="F65" s="50">
        <f>IF(B65=0," ",COUNTA($B$51:$B$61)-1-COUNTIF($B$51:$B$61,0)-D65)-1</f>
        <v>1</v>
      </c>
      <c r="G65" s="175">
        <v>2</v>
      </c>
      <c r="H65" s="159"/>
      <c r="I65" s="232">
        <v>2</v>
      </c>
      <c r="J65" s="50" t="str">
        <f>Pools!H76</f>
        <v>Ben Mcgahan</v>
      </c>
      <c r="K65" s="50" t="str">
        <f>Pools!I76</f>
        <v>King</v>
      </c>
      <c r="L65" s="50">
        <f t="shared" si="0"/>
        <v>4</v>
      </c>
      <c r="M65" s="45" t="s">
        <v>50</v>
      </c>
      <c r="N65" s="50">
        <f t="shared" si="1"/>
        <v>1</v>
      </c>
      <c r="O65" s="175">
        <v>2</v>
      </c>
    </row>
    <row r="66" spans="1:15" ht="35.25" customHeight="1" x14ac:dyDescent="0.25">
      <c r="A66" s="168"/>
      <c r="B66" s="50" t="str">
        <f>Pools!D74</f>
        <v>Trevor Coates</v>
      </c>
      <c r="C66" s="50" t="str">
        <f>Pools!E74</f>
        <v>High</v>
      </c>
      <c r="D66" s="50">
        <f>IF(B66=0," ",COUNTIF($D$4:$D$13,B66)+COUNTIF($D$16:$D$25,B66)+COUNTIF($D$28:$D$37,B66)+COUNTIF($D$40:$D$49,B66)+COUNTIF($D$52:$D$61,B66))</f>
        <v>2</v>
      </c>
      <c r="E66" s="50" t="s">
        <v>50</v>
      </c>
      <c r="F66" s="50">
        <f>IF(B66=0," ",COUNTA($B$51:$B$61)-1-COUNTIF($B$51:$B$61,0)-D66)-1</f>
        <v>2</v>
      </c>
      <c r="G66" s="175">
        <v>3</v>
      </c>
      <c r="H66" s="159"/>
      <c r="I66" s="232">
        <v>3</v>
      </c>
      <c r="J66" s="50" t="str">
        <f>Pools!H73</f>
        <v>Charles Huggins</v>
      </c>
      <c r="K66" s="50" t="str">
        <f>Pools!I73</f>
        <v>Marl</v>
      </c>
      <c r="L66" s="50">
        <f t="shared" si="0"/>
        <v>3</v>
      </c>
      <c r="M66" s="45" t="s">
        <v>50</v>
      </c>
      <c r="N66" s="50">
        <f t="shared" si="1"/>
        <v>2</v>
      </c>
      <c r="O66" s="175">
        <v>3</v>
      </c>
    </row>
    <row r="67" spans="1:15" ht="35.25" customHeight="1" x14ac:dyDescent="0.25">
      <c r="A67" s="168"/>
      <c r="B67" s="50" t="str">
        <f>Pools!D76</f>
        <v>Xavier Trinidad</v>
      </c>
      <c r="C67" s="50" t="str">
        <f>Pools!E76</f>
        <v>Wash</v>
      </c>
      <c r="D67" s="50">
        <f>IF(B67=0," ",COUNTIF($D$4:$D$13,B67)+COUNTIF($D$16:$D$25,B67)+COUNTIF($D$28:$D$37,B67)+COUNTIF($D$40:$D$49,B67)+COUNTIF($D$52:$D$61,B67))</f>
        <v>1</v>
      </c>
      <c r="E67" s="50" t="s">
        <v>50</v>
      </c>
      <c r="F67" s="50">
        <f>IF(B67=0," ",COUNTA($B$51:$B$61)-1-COUNTIF($B$51:$B$61,0)-D67)-1</f>
        <v>3</v>
      </c>
      <c r="G67" s="175">
        <v>4</v>
      </c>
      <c r="H67" s="159"/>
      <c r="I67" s="232">
        <v>4</v>
      </c>
      <c r="J67" s="50" t="str">
        <f>Pools!H78</f>
        <v>Brian Cservak</v>
      </c>
      <c r="K67" s="50" t="str">
        <f>Pools!I78</f>
        <v>RCK</v>
      </c>
      <c r="L67" s="50">
        <f t="shared" si="0"/>
        <v>2</v>
      </c>
      <c r="M67" s="45" t="s">
        <v>50</v>
      </c>
      <c r="N67" s="50">
        <f t="shared" si="1"/>
        <v>3</v>
      </c>
      <c r="O67" s="175">
        <v>4</v>
      </c>
    </row>
    <row r="68" spans="1:15" ht="35.25" customHeight="1" x14ac:dyDescent="0.25">
      <c r="A68" s="168"/>
      <c r="B68" s="50" t="str">
        <f>Pools!D75</f>
        <v>Michael Droney</v>
      </c>
      <c r="C68" s="50" t="str">
        <f>Pools!E75</f>
        <v>Marl</v>
      </c>
      <c r="D68" s="50">
        <f>IF(B68=0," ",COUNTIF($D$4:$D$13,B68)+COUNTIF($D$16:$D$25,B68)+COUNTIF($D$28:$D$37,B68)+COUNTIF($D$40:$D$49,B68)+COUNTIF($D$52:$D$61,B68))</f>
        <v>0</v>
      </c>
      <c r="E68" s="50" t="s">
        <v>50</v>
      </c>
      <c r="F68" s="50">
        <f>IF(B68=0," ",COUNTA($B$51:$B$61)-1-COUNTIF($B$51:$B$61,0)-D68)-1</f>
        <v>4</v>
      </c>
      <c r="G68" s="175">
        <v>5</v>
      </c>
      <c r="H68" s="159"/>
      <c r="I68" s="232">
        <v>5</v>
      </c>
      <c r="J68" s="50" t="str">
        <f>Pools!H75</f>
        <v>Ben Joseph</v>
      </c>
      <c r="K68" s="50" t="str">
        <f>Pools!I75</f>
        <v>ER</v>
      </c>
      <c r="L68" s="50">
        <f t="shared" si="0"/>
        <v>1</v>
      </c>
      <c r="M68" s="45" t="s">
        <v>50</v>
      </c>
      <c r="N68" s="50">
        <f t="shared" si="1"/>
        <v>4</v>
      </c>
      <c r="O68" s="175">
        <v>5</v>
      </c>
    </row>
    <row r="69" spans="1:15" ht="35.25" customHeight="1" thickBot="1" x14ac:dyDescent="0.3">
      <c r="A69" s="169"/>
      <c r="B69" s="73"/>
      <c r="C69" s="73"/>
      <c r="D69" s="73"/>
      <c r="E69" s="73"/>
      <c r="F69" s="73"/>
      <c r="G69" s="176"/>
      <c r="H69" s="160"/>
      <c r="I69" s="233">
        <v>6</v>
      </c>
      <c r="J69" s="73" t="str">
        <f>Pools!H74</f>
        <v>Nash Byrne</v>
      </c>
      <c r="K69" s="73" t="str">
        <f>Pools!I74</f>
        <v>NP</v>
      </c>
      <c r="L69" s="73">
        <f t="shared" si="0"/>
        <v>0</v>
      </c>
      <c r="M69" s="161" t="s">
        <v>50</v>
      </c>
      <c r="N69" s="73">
        <f t="shared" si="1"/>
        <v>5</v>
      </c>
      <c r="O69" s="176">
        <v>6</v>
      </c>
    </row>
    <row r="70" spans="1:15" ht="35.25" customHeight="1" x14ac:dyDescent="0.5">
      <c r="D70" s="118" t="s">
        <v>50</v>
      </c>
      <c r="E70" s="50" t="str">
        <f>IF(B70=0," ",COUNTA($B$51:$B$61)-1-COUNTIF($B$51:$B$61,0)-C70)</f>
        <v xml:space="preserve"> </v>
      </c>
      <c r="F70" s="118"/>
      <c r="G70" s="50"/>
      <c r="H70" s="50"/>
      <c r="I70" s="234"/>
      <c r="J70" s="50"/>
      <c r="K70" s="50"/>
      <c r="L70" s="118" t="s">
        <v>50</v>
      </c>
      <c r="M70" s="50" t="str">
        <f>IF(J70=0," ",COUNTA($J$51:$J$61)-1-COUNTIF($J$51:$J$61,0)-K70)</f>
        <v xml:space="preserve"> </v>
      </c>
      <c r="N70" s="118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9">
    <sortCondition ref="O64:O69"/>
  </sortState>
  <mergeCells count="42">
    <mergeCell ref="A1:G1"/>
    <mergeCell ref="A3:A13"/>
    <mergeCell ref="D4:F4"/>
    <mergeCell ref="D8:F8"/>
    <mergeCell ref="D12:F12"/>
    <mergeCell ref="D60:F60"/>
    <mergeCell ref="A51:A62"/>
    <mergeCell ref="A39:A50"/>
    <mergeCell ref="A15:A25"/>
    <mergeCell ref="D20:F20"/>
    <mergeCell ref="D16:F16"/>
    <mergeCell ref="D24:F24"/>
    <mergeCell ref="D28:F28"/>
    <mergeCell ref="D32:F32"/>
    <mergeCell ref="D36:F36"/>
    <mergeCell ref="A27:A38"/>
    <mergeCell ref="D40:F40"/>
    <mergeCell ref="D44:F44"/>
    <mergeCell ref="D48:F48"/>
    <mergeCell ref="D52:F52"/>
    <mergeCell ref="D56:F56"/>
    <mergeCell ref="I1:O1"/>
    <mergeCell ref="I3:I13"/>
    <mergeCell ref="L4:N4"/>
    <mergeCell ref="L8:N8"/>
    <mergeCell ref="L12:N12"/>
    <mergeCell ref="I39:I50"/>
    <mergeCell ref="I27:I38"/>
    <mergeCell ref="I51:I62"/>
    <mergeCell ref="I15:I25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2"/>
  <sheetViews>
    <sheetView tabSelected="1" zoomScale="70" zoomScaleNormal="70" zoomScaleSheetLayoutView="8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85546875" style="34" customWidth="1"/>
    <col min="3" max="3" width="10.7109375" style="26" customWidth="1"/>
    <col min="4" max="4" width="13" style="131" customWidth="1"/>
    <col min="5" max="5" width="13" style="80" customWidth="1"/>
    <col min="6" max="6" width="13" style="132" customWidth="1"/>
    <col min="7" max="7" width="13" style="32" customWidth="1"/>
    <col min="8" max="8" width="5.7109375" style="32" customWidth="1"/>
    <col min="9" max="9" width="9.42578125" style="86" customWidth="1"/>
    <col min="10" max="10" width="43.7109375" style="32" customWidth="1"/>
    <col min="11" max="11" width="10.42578125" style="22" customWidth="1"/>
    <col min="12" max="12" width="14.28515625" style="133" customWidth="1"/>
    <col min="13" max="13" width="14.28515625" style="21" customWidth="1"/>
    <col min="14" max="14" width="14.28515625" style="133" customWidth="1"/>
    <col min="15" max="15" width="13" style="22" customWidth="1"/>
    <col min="16" max="16" width="13.140625" customWidth="1"/>
  </cols>
  <sheetData>
    <row r="1" spans="1:16" ht="22.5" customHeight="1" x14ac:dyDescent="0.4">
      <c r="A1" s="245" t="s">
        <v>39</v>
      </c>
      <c r="B1" s="245"/>
      <c r="C1" s="245"/>
      <c r="D1" s="246"/>
      <c r="E1" s="245"/>
      <c r="F1" s="246"/>
      <c r="G1" s="245"/>
      <c r="H1" s="190"/>
      <c r="I1" s="245" t="s">
        <v>40</v>
      </c>
      <c r="J1" s="245"/>
      <c r="K1" s="245"/>
      <c r="L1" s="246"/>
      <c r="M1" s="245"/>
      <c r="N1" s="246"/>
      <c r="O1" s="245"/>
    </row>
    <row r="2" spans="1:16" ht="22.5" customHeight="1" x14ac:dyDescent="0.5"/>
    <row r="3" spans="1:16" ht="30" customHeight="1" x14ac:dyDescent="0.25">
      <c r="A3" s="241" t="s">
        <v>52</v>
      </c>
      <c r="B3" s="42" t="str">
        <f>Pools!D82</f>
        <v>Quinian Jones</v>
      </c>
      <c r="C3" s="42" t="str">
        <f>Pools!E82</f>
        <v>High</v>
      </c>
      <c r="D3" s="112"/>
      <c r="E3" s="41"/>
      <c r="F3" s="128"/>
      <c r="G3" s="41"/>
      <c r="H3" s="41"/>
      <c r="I3" s="241" t="s">
        <v>11</v>
      </c>
      <c r="J3" s="42" t="str">
        <f>Pools!H82</f>
        <v>Jake Reiss</v>
      </c>
      <c r="K3" s="42" t="str">
        <f>Pools!I82</f>
        <v>TZ</v>
      </c>
      <c r="L3" s="112"/>
      <c r="M3" s="40"/>
      <c r="N3" s="112"/>
      <c r="O3" s="40"/>
      <c r="P3" s="28"/>
    </row>
    <row r="4" spans="1:16" ht="34.5" customHeight="1" x14ac:dyDescent="0.25">
      <c r="A4" s="241"/>
      <c r="B4" s="40"/>
      <c r="C4" s="40"/>
      <c r="D4" s="243" t="str">
        <f>IF(D5=1,B3,IF(F5=1,B5," "))</f>
        <v>Quinian Jones</v>
      </c>
      <c r="E4" s="244"/>
      <c r="F4" s="244"/>
      <c r="G4" s="48" t="str">
        <f>IF(D5=1,C3,IF(F5=1,C5," "))</f>
        <v>High</v>
      </c>
      <c r="H4" s="41"/>
      <c r="I4" s="241"/>
      <c r="J4" s="40"/>
      <c r="K4" s="40"/>
      <c r="L4" s="243" t="str">
        <f>IF(L5=1,J3,IF(N5=1,J5," "))</f>
        <v>Jake Reiss</v>
      </c>
      <c r="M4" s="244"/>
      <c r="N4" s="244"/>
      <c r="O4" s="42" t="str">
        <f>IF(L5=1,K3,IF(N5=1,K5," "))</f>
        <v>TZ</v>
      </c>
      <c r="P4" s="28"/>
    </row>
    <row r="5" spans="1:16" ht="34.5" customHeight="1" x14ac:dyDescent="0.25">
      <c r="A5" s="241"/>
      <c r="B5" s="42" t="str">
        <f>Pools!D83</f>
        <v>Joey Malgioglio</v>
      </c>
      <c r="C5" s="52" t="str">
        <f>Pools!E83</f>
        <v>JJEF</v>
      </c>
      <c r="D5" s="111">
        <v>1</v>
      </c>
      <c r="E5" s="41" t="s">
        <v>247</v>
      </c>
      <c r="F5" s="111"/>
      <c r="G5" s="206">
        <v>2</v>
      </c>
      <c r="H5" s="40"/>
      <c r="I5" s="241"/>
      <c r="J5" s="42" t="str">
        <f>Pools!H83</f>
        <v>Mario Ortiz</v>
      </c>
      <c r="K5" s="52" t="str">
        <f>Pools!I83</f>
        <v>ER</v>
      </c>
      <c r="L5" s="111">
        <v>1</v>
      </c>
      <c r="M5" s="41" t="s">
        <v>250</v>
      </c>
      <c r="N5" s="111"/>
      <c r="O5" s="206">
        <v>2</v>
      </c>
      <c r="P5" s="28"/>
    </row>
    <row r="6" spans="1:16" ht="34.5" customHeight="1" x14ac:dyDescent="0.25">
      <c r="A6" s="241"/>
      <c r="B6" s="40"/>
      <c r="C6" s="40"/>
      <c r="D6" s="112"/>
      <c r="E6" s="41"/>
      <c r="F6" s="128"/>
      <c r="G6" s="41"/>
      <c r="H6" s="41"/>
      <c r="I6" s="241"/>
      <c r="J6" s="40"/>
      <c r="K6" s="40"/>
      <c r="L6" s="112"/>
      <c r="M6" s="40"/>
      <c r="N6" s="112"/>
      <c r="O6" s="40"/>
      <c r="P6" s="28"/>
    </row>
    <row r="7" spans="1:16" ht="34.5" customHeight="1" x14ac:dyDescent="0.25">
      <c r="A7" s="241"/>
      <c r="B7" s="42" t="str">
        <f>Pools!D84</f>
        <v>Jeremiah Eustache</v>
      </c>
      <c r="C7" s="42" t="str">
        <f>Pools!E84</f>
        <v>ER</v>
      </c>
      <c r="D7" s="112"/>
      <c r="E7" s="41"/>
      <c r="F7" s="128"/>
      <c r="G7" s="41"/>
      <c r="H7" s="41"/>
      <c r="I7" s="241"/>
      <c r="J7" s="42" t="str">
        <f>Pools!H84</f>
        <v>Jacob Declair</v>
      </c>
      <c r="K7" s="42" t="str">
        <f>Pools!I84</f>
        <v>High</v>
      </c>
      <c r="L7" s="112"/>
      <c r="M7" s="40"/>
      <c r="N7" s="112"/>
      <c r="O7" s="40"/>
      <c r="P7" s="28"/>
    </row>
    <row r="8" spans="1:16" ht="34.5" customHeight="1" x14ac:dyDescent="0.25">
      <c r="A8" s="241"/>
      <c r="B8" s="40"/>
      <c r="C8" s="40"/>
      <c r="D8" s="247" t="str">
        <f>IF(D9=1,B7,IF(F9=1,B9," "))</f>
        <v>Jeremiah Eustache</v>
      </c>
      <c r="E8" s="248"/>
      <c r="F8" s="248"/>
      <c r="G8" s="48" t="str">
        <f>IF(D9=1,C7,IF(F9=1,C9," "))</f>
        <v>ER</v>
      </c>
      <c r="H8" s="41"/>
      <c r="I8" s="241"/>
      <c r="J8" s="40"/>
      <c r="K8" s="40"/>
      <c r="L8" s="243" t="str">
        <f>IF(L9=1,J7,IF(N9=1,J9," "))</f>
        <v>Jacob Declair</v>
      </c>
      <c r="M8" s="244"/>
      <c r="N8" s="244"/>
      <c r="O8" s="42" t="str">
        <f>IF(L9=1,K7,IF(N9=1,K9," "))</f>
        <v>High</v>
      </c>
      <c r="P8" s="28"/>
    </row>
    <row r="9" spans="1:16" ht="34.5" customHeight="1" x14ac:dyDescent="0.25">
      <c r="A9" s="241"/>
      <c r="B9" s="42" t="str">
        <f>Pools!D85</f>
        <v>Yasir Caceras</v>
      </c>
      <c r="C9" s="52" t="str">
        <f>Pools!E85</f>
        <v>RCK</v>
      </c>
      <c r="D9" s="111">
        <v>1</v>
      </c>
      <c r="E9" s="41" t="s">
        <v>249</v>
      </c>
      <c r="F9" s="111"/>
      <c r="G9" s="206">
        <v>0</v>
      </c>
      <c r="H9" s="40"/>
      <c r="I9" s="241"/>
      <c r="J9" s="42" t="str">
        <f>Pools!H85</f>
        <v>Andry Matute</v>
      </c>
      <c r="K9" s="52" t="str">
        <f>Pools!I85</f>
        <v>RCK</v>
      </c>
      <c r="L9" s="111">
        <v>1</v>
      </c>
      <c r="M9" s="41" t="s">
        <v>248</v>
      </c>
      <c r="N9" s="111"/>
      <c r="O9" s="206">
        <v>2</v>
      </c>
      <c r="P9" s="28"/>
    </row>
    <row r="10" spans="1:16" ht="34.5" customHeight="1" x14ac:dyDescent="0.25">
      <c r="A10" s="241"/>
      <c r="B10" s="40"/>
      <c r="C10" s="40"/>
      <c r="D10" s="112"/>
      <c r="E10" s="41"/>
      <c r="F10" s="128"/>
      <c r="G10" s="41"/>
      <c r="H10" s="41"/>
      <c r="I10" s="241"/>
      <c r="J10" s="40"/>
      <c r="K10" s="40"/>
      <c r="L10" s="112"/>
      <c r="M10" s="40"/>
      <c r="N10" s="112"/>
      <c r="O10" s="40"/>
      <c r="P10" s="28"/>
    </row>
    <row r="11" spans="1:16" ht="34.5" customHeight="1" x14ac:dyDescent="0.25">
      <c r="A11" s="241"/>
      <c r="B11" s="42" t="str">
        <f>Pools!D86</f>
        <v>Keirnan Saxe</v>
      </c>
      <c r="C11" s="42" t="str">
        <f>Pools!E86</f>
        <v>NP</v>
      </c>
      <c r="D11" s="112"/>
      <c r="E11" s="41"/>
      <c r="F11" s="111"/>
      <c r="G11" s="41"/>
      <c r="H11" s="41"/>
      <c r="I11" s="241"/>
      <c r="J11" s="42" t="str">
        <f>Pools!H86</f>
        <v>X</v>
      </c>
      <c r="K11" s="42">
        <f>Pools!I86</f>
        <v>0</v>
      </c>
      <c r="L11" s="112"/>
      <c r="M11" s="40"/>
      <c r="N11" s="112"/>
      <c r="O11" s="40"/>
      <c r="P11" s="28"/>
    </row>
    <row r="12" spans="1:16" ht="43.5" customHeight="1" x14ac:dyDescent="0.25">
      <c r="A12" s="241"/>
      <c r="B12" s="40"/>
      <c r="C12" s="40"/>
      <c r="D12" s="247" t="s">
        <v>101</v>
      </c>
      <c r="E12" s="248"/>
      <c r="F12" s="248"/>
      <c r="G12" s="48" t="str">
        <f>IF(D13=1,C11,IF(F13=1,C13," "))</f>
        <v xml:space="preserve"> </v>
      </c>
      <c r="H12" s="41"/>
      <c r="I12" s="241"/>
      <c r="J12" s="40"/>
      <c r="K12" s="40"/>
      <c r="L12" s="243" t="s">
        <v>101</v>
      </c>
      <c r="M12" s="244"/>
      <c r="N12" s="244"/>
      <c r="O12" s="42" t="str">
        <f>IF(L13=1,K11,IF(N13=1,K13," "))</f>
        <v xml:space="preserve"> </v>
      </c>
      <c r="P12" s="28"/>
    </row>
    <row r="13" spans="1:16" ht="34.5" customHeight="1" x14ac:dyDescent="0.25">
      <c r="A13" s="241"/>
      <c r="B13" s="42" t="str">
        <f>Pools!D87</f>
        <v>X</v>
      </c>
      <c r="C13" s="52">
        <f>Pools!E87</f>
        <v>0</v>
      </c>
      <c r="D13" s="111"/>
      <c r="E13" s="41"/>
      <c r="F13" s="111"/>
      <c r="G13" s="206"/>
      <c r="H13" s="40"/>
      <c r="I13" s="241"/>
      <c r="J13" s="42" t="str">
        <f>Pools!H87</f>
        <v>X</v>
      </c>
      <c r="K13" s="52">
        <f>Pools!I87</f>
        <v>0</v>
      </c>
      <c r="L13" s="111"/>
      <c r="M13" s="41"/>
      <c r="N13" s="111"/>
      <c r="O13" s="206"/>
      <c r="P13" s="28"/>
    </row>
    <row r="14" spans="1:16" ht="34.5" customHeight="1" thickBot="1" x14ac:dyDescent="0.75">
      <c r="A14" s="105"/>
      <c r="B14" s="47"/>
      <c r="C14" s="47"/>
      <c r="D14" s="127"/>
      <c r="E14" s="49"/>
      <c r="F14" s="127"/>
      <c r="G14" s="49"/>
      <c r="H14" s="49"/>
      <c r="I14" s="105"/>
      <c r="J14" s="43"/>
      <c r="K14" s="43"/>
      <c r="L14" s="134"/>
      <c r="M14" s="43"/>
      <c r="N14" s="134"/>
      <c r="O14" s="43"/>
      <c r="P14" s="28"/>
    </row>
    <row r="15" spans="1:16" ht="34.5" customHeight="1" x14ac:dyDescent="0.25">
      <c r="A15" s="241" t="s">
        <v>15</v>
      </c>
      <c r="B15" s="42" t="str">
        <f>Pools!D85</f>
        <v>Yasir Caceras</v>
      </c>
      <c r="C15" s="42" t="str">
        <f>Pools!E85</f>
        <v>RCK</v>
      </c>
      <c r="D15" s="112"/>
      <c r="E15" s="41"/>
      <c r="F15" s="128"/>
      <c r="G15" s="41"/>
      <c r="H15" s="41"/>
      <c r="I15" s="241" t="s">
        <v>15</v>
      </c>
      <c r="J15" s="42" t="str">
        <f>Pools!H85</f>
        <v>Andry Matute</v>
      </c>
      <c r="K15" s="42" t="str">
        <f>Pools!I85</f>
        <v>RCK</v>
      </c>
      <c r="L15" s="112"/>
      <c r="M15" s="40"/>
      <c r="N15" s="112"/>
      <c r="O15" s="40"/>
      <c r="P15" s="28"/>
    </row>
    <row r="16" spans="1:16" ht="38.25" customHeight="1" x14ac:dyDescent="0.25">
      <c r="A16" s="241"/>
      <c r="B16" s="40"/>
      <c r="C16" s="40"/>
      <c r="D16" s="243" t="str">
        <f>IF(D17=1,B15,IF(F17=1,B17," "))</f>
        <v>Keirnan Saxe</v>
      </c>
      <c r="E16" s="244"/>
      <c r="F16" s="244"/>
      <c r="G16" s="48" t="str">
        <f>IF(D17=1,C15,IF(F17=1,C17," "))</f>
        <v>NP</v>
      </c>
      <c r="H16" s="41"/>
      <c r="I16" s="241"/>
      <c r="J16" s="40"/>
      <c r="K16" s="40"/>
      <c r="L16" s="243" t="s">
        <v>101</v>
      </c>
      <c r="M16" s="244"/>
      <c r="N16" s="244"/>
      <c r="O16" s="42" t="str">
        <f>IF(L17=1,K15,IF(N17=1,K17," "))</f>
        <v xml:space="preserve"> </v>
      </c>
      <c r="P16" s="28"/>
    </row>
    <row r="17" spans="1:16" ht="34.5" customHeight="1" x14ac:dyDescent="0.25">
      <c r="A17" s="241"/>
      <c r="B17" s="42" t="str">
        <f>Pools!D86</f>
        <v>Keirnan Saxe</v>
      </c>
      <c r="C17" s="52" t="str">
        <f>Pools!E86</f>
        <v>NP</v>
      </c>
      <c r="D17" s="111"/>
      <c r="E17" s="41" t="s">
        <v>243</v>
      </c>
      <c r="F17" s="111">
        <v>1</v>
      </c>
      <c r="G17" s="206">
        <v>2</v>
      </c>
      <c r="H17" s="40"/>
      <c r="I17" s="241"/>
      <c r="J17" s="42" t="str">
        <f>Pools!H86</f>
        <v>X</v>
      </c>
      <c r="K17" s="52">
        <f>Pools!I86</f>
        <v>0</v>
      </c>
      <c r="L17" s="111"/>
      <c r="M17" s="41"/>
      <c r="N17" s="111"/>
      <c r="O17" s="206"/>
      <c r="P17" s="28"/>
    </row>
    <row r="18" spans="1:16" ht="34.5" customHeight="1" x14ac:dyDescent="0.25">
      <c r="A18" s="241"/>
      <c r="B18" s="40"/>
      <c r="C18" s="40"/>
      <c r="D18" s="112"/>
      <c r="E18" s="41"/>
      <c r="F18" s="128"/>
      <c r="G18" s="41"/>
      <c r="H18" s="41"/>
      <c r="I18" s="241"/>
      <c r="J18" s="40"/>
      <c r="K18" s="40"/>
      <c r="L18" s="112"/>
      <c r="M18" s="40"/>
      <c r="N18" s="112"/>
      <c r="O18" s="40"/>
      <c r="P18" s="28"/>
    </row>
    <row r="19" spans="1:16" ht="34.5" customHeight="1" x14ac:dyDescent="0.25">
      <c r="A19" s="241"/>
      <c r="B19" s="42" t="str">
        <f>Pools!D82</f>
        <v>Quinian Jones</v>
      </c>
      <c r="C19" s="42" t="str">
        <f>Pools!E82</f>
        <v>High</v>
      </c>
      <c r="D19" s="112"/>
      <c r="E19" s="41"/>
      <c r="F19" s="128"/>
      <c r="G19" s="41"/>
      <c r="H19" s="41"/>
      <c r="I19" s="241"/>
      <c r="J19" s="42" t="str">
        <f>Pools!H82</f>
        <v>Jake Reiss</v>
      </c>
      <c r="K19" s="42" t="str">
        <f>Pools!I82</f>
        <v>TZ</v>
      </c>
      <c r="L19" s="112"/>
      <c r="M19" s="40"/>
      <c r="N19" s="112"/>
      <c r="O19" s="40"/>
      <c r="P19" s="28"/>
    </row>
    <row r="20" spans="1:16" ht="38.25" customHeight="1" x14ac:dyDescent="0.25">
      <c r="A20" s="241"/>
      <c r="B20" s="40"/>
      <c r="C20" s="40"/>
      <c r="D20" s="247" t="str">
        <f>IF(D21=1,B19,IF(F21=1,B21," "))</f>
        <v>Quinian Jones</v>
      </c>
      <c r="E20" s="248"/>
      <c r="F20" s="248"/>
      <c r="G20" s="48" t="str">
        <f>IF(D21=1,C19,IF(F21=1,C21," "))</f>
        <v>High</v>
      </c>
      <c r="H20" s="41"/>
      <c r="I20" s="241"/>
      <c r="J20" s="40"/>
      <c r="K20" s="40"/>
      <c r="L20" s="243" t="str">
        <f>IF(L21=1,J19,IF(N21=1,J21," "))</f>
        <v>Jacob Declair</v>
      </c>
      <c r="M20" s="244"/>
      <c r="N20" s="244"/>
      <c r="O20" s="42" t="str">
        <f>IF(L21=1,K19,IF(N21=1,K21," "))</f>
        <v>High</v>
      </c>
      <c r="P20" s="28"/>
    </row>
    <row r="21" spans="1:16" ht="34.5" customHeight="1" x14ac:dyDescent="0.25">
      <c r="A21" s="241"/>
      <c r="B21" s="42" t="str">
        <f>Pools!D84</f>
        <v>Jeremiah Eustache</v>
      </c>
      <c r="C21" s="52" t="str">
        <f>Pools!E84</f>
        <v>ER</v>
      </c>
      <c r="D21" s="111">
        <v>1</v>
      </c>
      <c r="E21" s="41" t="s">
        <v>295</v>
      </c>
      <c r="F21" s="111"/>
      <c r="G21" s="206">
        <v>2</v>
      </c>
      <c r="H21" s="40"/>
      <c r="I21" s="241"/>
      <c r="J21" s="42" t="str">
        <f>Pools!H84</f>
        <v>Jacob Declair</v>
      </c>
      <c r="K21" s="52" t="str">
        <f>Pools!I84</f>
        <v>High</v>
      </c>
      <c r="L21" s="111"/>
      <c r="M21" s="41" t="s">
        <v>241</v>
      </c>
      <c r="N21" s="111">
        <v>1</v>
      </c>
      <c r="O21" s="206">
        <v>1.5</v>
      </c>
      <c r="P21" s="28"/>
    </row>
    <row r="22" spans="1:16" ht="30" customHeight="1" x14ac:dyDescent="0.25">
      <c r="A22" s="241"/>
      <c r="B22" s="40"/>
      <c r="C22" s="40"/>
      <c r="D22" s="112"/>
      <c r="E22" s="41"/>
      <c r="F22" s="128"/>
      <c r="G22" s="41"/>
      <c r="H22" s="41"/>
      <c r="I22" s="241"/>
      <c r="J22" s="40"/>
      <c r="K22" s="40"/>
      <c r="L22" s="112"/>
      <c r="M22" s="40"/>
      <c r="N22" s="112"/>
      <c r="O22" s="40"/>
      <c r="P22" s="28"/>
    </row>
    <row r="23" spans="1:16" ht="27.75" customHeight="1" x14ac:dyDescent="0.25">
      <c r="A23" s="241"/>
      <c r="B23" s="42" t="str">
        <f>Pools!D83</f>
        <v>Joey Malgioglio</v>
      </c>
      <c r="C23" s="42" t="str">
        <f>Pools!E83</f>
        <v>JJEF</v>
      </c>
      <c r="D23" s="112"/>
      <c r="E23" s="41"/>
      <c r="F23" s="128"/>
      <c r="G23" s="41"/>
      <c r="H23" s="41"/>
      <c r="I23" s="241"/>
      <c r="J23" s="42" t="str">
        <f>Pools!H83</f>
        <v>Mario Ortiz</v>
      </c>
      <c r="K23" s="42" t="str">
        <f>Pools!I83</f>
        <v>ER</v>
      </c>
      <c r="L23" s="112"/>
      <c r="M23" s="40"/>
      <c r="N23" s="112"/>
      <c r="O23" s="40"/>
      <c r="P23" s="28"/>
    </row>
    <row r="24" spans="1:16" ht="41.25" customHeight="1" x14ac:dyDescent="0.25">
      <c r="A24" s="241"/>
      <c r="B24" s="40"/>
      <c r="C24" s="40"/>
      <c r="D24" s="243" t="s">
        <v>101</v>
      </c>
      <c r="E24" s="244"/>
      <c r="F24" s="244"/>
      <c r="G24" s="48" t="str">
        <f>IF(D25=1,C23,IF(F25=1,C25," "))</f>
        <v xml:space="preserve"> </v>
      </c>
      <c r="H24" s="41"/>
      <c r="I24" s="241"/>
      <c r="J24" s="40"/>
      <c r="K24" s="40"/>
      <c r="L24" s="243" t="s">
        <v>101</v>
      </c>
      <c r="M24" s="244"/>
      <c r="N24" s="244"/>
      <c r="O24" s="42" t="str">
        <f>IF(L25=1,K23,IF(N25=1,K25," "))</f>
        <v xml:space="preserve"> </v>
      </c>
      <c r="P24" s="28"/>
    </row>
    <row r="25" spans="1:16" ht="30" customHeight="1" x14ac:dyDescent="0.25">
      <c r="A25" s="241"/>
      <c r="B25" s="42" t="str">
        <f>Pools!D87</f>
        <v>X</v>
      </c>
      <c r="C25" s="52">
        <f>Pools!E87</f>
        <v>0</v>
      </c>
      <c r="D25" s="111"/>
      <c r="E25" s="41"/>
      <c r="F25" s="111"/>
      <c r="G25" s="206"/>
      <c r="H25" s="40"/>
      <c r="I25" s="241"/>
      <c r="J25" s="42" t="str">
        <f>Pools!H87</f>
        <v>X</v>
      </c>
      <c r="K25" s="52">
        <f>Pools!I87</f>
        <v>0</v>
      </c>
      <c r="L25" s="111"/>
      <c r="M25" s="41"/>
      <c r="N25" s="111"/>
      <c r="O25" s="206"/>
      <c r="P25" s="28"/>
    </row>
    <row r="26" spans="1:16" ht="19.5" customHeight="1" thickBot="1" x14ac:dyDescent="0.75">
      <c r="A26" s="105"/>
      <c r="B26" s="44"/>
      <c r="C26" s="44"/>
      <c r="D26" s="116"/>
      <c r="E26" s="49"/>
      <c r="F26" s="127"/>
      <c r="G26" s="49"/>
      <c r="H26" s="49"/>
      <c r="I26" s="105"/>
      <c r="J26" s="44"/>
      <c r="K26" s="44"/>
      <c r="L26" s="116"/>
      <c r="M26" s="44"/>
      <c r="N26" s="116"/>
      <c r="O26" s="44"/>
      <c r="P26" s="28"/>
    </row>
    <row r="27" spans="1:16" ht="27.75" customHeight="1" x14ac:dyDescent="0.25">
      <c r="A27" s="240" t="s">
        <v>16</v>
      </c>
      <c r="B27" s="42" t="str">
        <f>Pools!D85</f>
        <v>Yasir Caceras</v>
      </c>
      <c r="C27" s="42" t="str">
        <f>Pools!E85</f>
        <v>RCK</v>
      </c>
      <c r="D27" s="112"/>
      <c r="E27" s="41"/>
      <c r="F27" s="128"/>
      <c r="G27" s="41"/>
      <c r="H27" s="41"/>
      <c r="I27" s="240" t="s">
        <v>16</v>
      </c>
      <c r="J27" s="42" t="str">
        <f>Pools!H85</f>
        <v>Andry Matute</v>
      </c>
      <c r="K27" s="42" t="str">
        <f>Pools!I85</f>
        <v>RCK</v>
      </c>
      <c r="L27" s="112"/>
      <c r="M27" s="40"/>
      <c r="N27" s="112"/>
      <c r="O27" s="40"/>
      <c r="P27" s="28"/>
    </row>
    <row r="28" spans="1:16" ht="37.5" customHeight="1" x14ac:dyDescent="0.25">
      <c r="A28" s="241"/>
      <c r="B28" s="40"/>
      <c r="C28" s="40"/>
      <c r="D28" s="247" t="s">
        <v>101</v>
      </c>
      <c r="E28" s="248"/>
      <c r="F28" s="248"/>
      <c r="G28" s="48" t="str">
        <f>IF(D29=1,C27,IF(F29=1,C29," "))</f>
        <v xml:space="preserve"> </v>
      </c>
      <c r="H28" s="41"/>
      <c r="I28" s="241"/>
      <c r="J28" s="40"/>
      <c r="K28" s="40"/>
      <c r="L28" s="243" t="s">
        <v>101</v>
      </c>
      <c r="M28" s="244"/>
      <c r="N28" s="244"/>
      <c r="O28" s="42" t="str">
        <f>IF(L29=1,K27,IF(N29=1,K29," "))</f>
        <v xml:space="preserve"> </v>
      </c>
      <c r="P28" s="28"/>
    </row>
    <row r="29" spans="1:16" ht="30" customHeight="1" x14ac:dyDescent="0.25">
      <c r="A29" s="241"/>
      <c r="B29" s="42" t="str">
        <f>Pools!D87</f>
        <v>X</v>
      </c>
      <c r="C29" s="52">
        <f>Pools!E87</f>
        <v>0</v>
      </c>
      <c r="D29" s="111"/>
      <c r="E29" s="41"/>
      <c r="F29" s="111"/>
      <c r="G29" s="206"/>
      <c r="H29" s="40"/>
      <c r="I29" s="241"/>
      <c r="J29" s="42" t="str">
        <f>Pools!H87</f>
        <v>X</v>
      </c>
      <c r="K29" s="52">
        <f>Pools!I87</f>
        <v>0</v>
      </c>
      <c r="L29" s="111"/>
      <c r="M29" s="41"/>
      <c r="N29" s="111"/>
      <c r="O29" s="206"/>
      <c r="P29" s="28"/>
    </row>
    <row r="30" spans="1:16" ht="30" customHeight="1" x14ac:dyDescent="0.25">
      <c r="A30" s="241"/>
      <c r="B30" s="40"/>
      <c r="C30" s="100"/>
      <c r="D30" s="112"/>
      <c r="E30" s="41"/>
      <c r="F30" s="128"/>
      <c r="G30" s="41"/>
      <c r="H30" s="41"/>
      <c r="I30" s="241"/>
      <c r="J30" s="40"/>
      <c r="K30" s="40"/>
      <c r="L30" s="112"/>
      <c r="M30" s="40"/>
      <c r="N30" s="112"/>
      <c r="O30" s="40"/>
      <c r="P30" s="28"/>
    </row>
    <row r="31" spans="1:16" ht="27.75" customHeight="1" x14ac:dyDescent="0.25">
      <c r="A31" s="241"/>
      <c r="B31" s="42" t="str">
        <f>Pools!D82</f>
        <v>Quinian Jones</v>
      </c>
      <c r="C31" s="42" t="str">
        <f>Pools!E82</f>
        <v>High</v>
      </c>
      <c r="D31" s="112"/>
      <c r="E31" s="41"/>
      <c r="F31" s="128"/>
      <c r="G31" s="41"/>
      <c r="H31" s="41"/>
      <c r="I31" s="241"/>
      <c r="J31" s="42" t="str">
        <f>Pools!H82</f>
        <v>Jake Reiss</v>
      </c>
      <c r="K31" s="42" t="str">
        <f>Pools!I82</f>
        <v>TZ</v>
      </c>
      <c r="L31" s="112"/>
      <c r="M31" s="40"/>
      <c r="N31" s="112"/>
      <c r="O31" s="40"/>
      <c r="P31" s="28"/>
    </row>
    <row r="32" spans="1:16" ht="30" customHeight="1" x14ac:dyDescent="0.25">
      <c r="A32" s="241"/>
      <c r="B32" s="40"/>
      <c r="C32" s="40"/>
      <c r="D32" s="247" t="str">
        <f>IF(D33=1,B31,IF(F33=1,B33," "))</f>
        <v>Quinian Jones</v>
      </c>
      <c r="E32" s="248"/>
      <c r="F32" s="248"/>
      <c r="G32" s="42" t="str">
        <f>IF(D33=1,C31,IF(F33=1,C33," "))</f>
        <v>High</v>
      </c>
      <c r="H32" s="40"/>
      <c r="I32" s="241"/>
      <c r="J32" s="40"/>
      <c r="K32" s="40"/>
      <c r="L32" s="243" t="s">
        <v>101</v>
      </c>
      <c r="M32" s="244"/>
      <c r="N32" s="244"/>
      <c r="O32" s="42" t="str">
        <f>IF(L33=1,K31,IF(N33=1,K33," "))</f>
        <v xml:space="preserve"> </v>
      </c>
      <c r="P32" s="28"/>
    </row>
    <row r="33" spans="1:16" ht="30" customHeight="1" x14ac:dyDescent="0.25">
      <c r="A33" s="241"/>
      <c r="B33" s="42" t="str">
        <f>Pools!D86</f>
        <v>Keirnan Saxe</v>
      </c>
      <c r="C33" s="52" t="str">
        <f>Pools!E86</f>
        <v>NP</v>
      </c>
      <c r="D33" s="111">
        <v>1</v>
      </c>
      <c r="E33" s="41" t="s">
        <v>328</v>
      </c>
      <c r="F33" s="111"/>
      <c r="G33" s="206">
        <v>2</v>
      </c>
      <c r="H33" s="40"/>
      <c r="I33" s="241"/>
      <c r="J33" s="42" t="str">
        <f>Pools!H86</f>
        <v>X</v>
      </c>
      <c r="K33" s="52">
        <f>Pools!I86</f>
        <v>0</v>
      </c>
      <c r="L33" s="111"/>
      <c r="M33" s="41"/>
      <c r="N33" s="111"/>
      <c r="O33" s="206"/>
      <c r="P33" s="28"/>
    </row>
    <row r="34" spans="1:16" ht="30" customHeight="1" x14ac:dyDescent="0.25">
      <c r="A34" s="241"/>
      <c r="B34" s="40"/>
      <c r="C34" s="40"/>
      <c r="D34" s="112"/>
      <c r="E34" s="41"/>
      <c r="F34" s="128"/>
      <c r="G34" s="41"/>
      <c r="H34" s="41"/>
      <c r="I34" s="241"/>
      <c r="J34" s="40"/>
      <c r="K34" s="40"/>
      <c r="L34" s="112"/>
      <c r="M34" s="40"/>
      <c r="N34" s="112"/>
      <c r="O34" s="40"/>
      <c r="P34" s="28"/>
    </row>
    <row r="35" spans="1:16" ht="27.75" customHeight="1" x14ac:dyDescent="0.25">
      <c r="A35" s="241"/>
      <c r="B35" s="42" t="str">
        <f>Pools!D83</f>
        <v>Joey Malgioglio</v>
      </c>
      <c r="C35" s="42" t="str">
        <f>Pools!E83</f>
        <v>JJEF</v>
      </c>
      <c r="D35" s="112"/>
      <c r="E35" s="41"/>
      <c r="F35" s="128"/>
      <c r="G35" s="41"/>
      <c r="H35" s="41"/>
      <c r="I35" s="241"/>
      <c r="J35" s="42" t="str">
        <f>Pools!H83</f>
        <v>Mario Ortiz</v>
      </c>
      <c r="K35" s="42" t="str">
        <f>Pools!I83</f>
        <v>ER</v>
      </c>
      <c r="L35" s="112"/>
      <c r="M35" s="40"/>
      <c r="N35" s="112"/>
      <c r="O35" s="40"/>
      <c r="P35" s="28"/>
    </row>
    <row r="36" spans="1:16" ht="28.5" customHeight="1" x14ac:dyDescent="0.25">
      <c r="A36" s="241"/>
      <c r="B36" s="40"/>
      <c r="C36" s="40"/>
      <c r="D36" s="247" t="str">
        <f>IF(D37=1,B35,IF(F37=1,B37," "))</f>
        <v>Joey Malgioglio</v>
      </c>
      <c r="E36" s="248"/>
      <c r="F36" s="248"/>
      <c r="G36" s="93" t="str">
        <f>IF(D37=1,C35,IF(F37=1,C37," "))</f>
        <v>JJEF</v>
      </c>
      <c r="H36" s="191"/>
      <c r="I36" s="241"/>
      <c r="J36" s="40"/>
      <c r="K36" s="40"/>
      <c r="L36" s="243" t="str">
        <f>IF(L37=1,J35,IF(N37=1,J37," "))</f>
        <v>Jacob Declair</v>
      </c>
      <c r="M36" s="244"/>
      <c r="N36" s="244"/>
      <c r="O36" s="42" t="str">
        <f>IF(L37=1,K35,IF(N37=1,K37," "))</f>
        <v>High</v>
      </c>
      <c r="P36" s="28"/>
    </row>
    <row r="37" spans="1:16" ht="28.5" customHeight="1" x14ac:dyDescent="0.25">
      <c r="A37" s="241"/>
      <c r="B37" s="42" t="str">
        <f>Pools!D84</f>
        <v>Jeremiah Eustache</v>
      </c>
      <c r="C37" s="52" t="str">
        <f>Pools!E84</f>
        <v>ER</v>
      </c>
      <c r="D37" s="111">
        <v>1</v>
      </c>
      <c r="E37" s="41" t="s">
        <v>327</v>
      </c>
      <c r="F37" s="111"/>
      <c r="G37" s="206">
        <v>2</v>
      </c>
      <c r="H37" s="40"/>
      <c r="I37" s="241"/>
      <c r="J37" s="42" t="str">
        <f>Pools!H84</f>
        <v>Jacob Declair</v>
      </c>
      <c r="K37" s="52" t="str">
        <f>Pools!I84</f>
        <v>High</v>
      </c>
      <c r="L37" s="111"/>
      <c r="M37" s="41" t="s">
        <v>329</v>
      </c>
      <c r="N37" s="111">
        <v>1</v>
      </c>
      <c r="O37" s="206">
        <v>2</v>
      </c>
      <c r="P37" s="28"/>
    </row>
    <row r="38" spans="1:16" ht="34.5" customHeight="1" thickBot="1" x14ac:dyDescent="0.3">
      <c r="A38" s="242"/>
      <c r="B38" s="44"/>
      <c r="C38" s="44"/>
      <c r="D38" s="116"/>
      <c r="E38" s="49"/>
      <c r="F38" s="127"/>
      <c r="G38" s="49"/>
      <c r="H38" s="49"/>
      <c r="I38" s="242"/>
      <c r="J38" s="44"/>
      <c r="K38" s="44"/>
      <c r="L38" s="116"/>
      <c r="M38" s="44"/>
      <c r="N38" s="116"/>
      <c r="O38" s="44"/>
      <c r="P38" s="28"/>
    </row>
    <row r="39" spans="1:16" ht="33" customHeight="1" x14ac:dyDescent="0.25">
      <c r="A39" s="240" t="s">
        <v>17</v>
      </c>
      <c r="B39" s="42" t="str">
        <f>Pools!D84</f>
        <v>Jeremiah Eustache</v>
      </c>
      <c r="C39" s="42" t="str">
        <f>Pools!E84</f>
        <v>ER</v>
      </c>
      <c r="D39" s="112"/>
      <c r="E39" s="41"/>
      <c r="F39" s="128"/>
      <c r="G39" s="41"/>
      <c r="H39" s="41"/>
      <c r="I39" s="240" t="s">
        <v>17</v>
      </c>
      <c r="J39" s="42" t="str">
        <f>Pools!H84</f>
        <v>Jacob Declair</v>
      </c>
      <c r="K39" s="42" t="str">
        <f>Pools!I84</f>
        <v>High</v>
      </c>
      <c r="L39" s="112"/>
      <c r="M39" s="40"/>
      <c r="N39" s="112"/>
      <c r="O39" s="40"/>
      <c r="P39" s="28"/>
    </row>
    <row r="40" spans="1:16" ht="25.5" customHeight="1" x14ac:dyDescent="0.25">
      <c r="A40" s="241"/>
      <c r="B40" s="40"/>
      <c r="C40" s="54"/>
      <c r="D40" s="248" t="str">
        <f>IF(D41=1,B39,IF(F41=1,B41," "))</f>
        <v>Jeremiah Eustache</v>
      </c>
      <c r="E40" s="248"/>
      <c r="F40" s="248"/>
      <c r="G40" s="48" t="str">
        <f>IF(D41=1,C39,IF(F41=1,C41," "))</f>
        <v>ER</v>
      </c>
      <c r="H40" s="41"/>
      <c r="I40" s="241"/>
      <c r="J40" s="40"/>
      <c r="K40" s="40"/>
      <c r="L40" s="243" t="s">
        <v>101</v>
      </c>
      <c r="M40" s="244"/>
      <c r="N40" s="244"/>
      <c r="O40" s="42" t="str">
        <f>IF(L41=1,K39,IF(N41=1,K41," "))</f>
        <v xml:space="preserve"> </v>
      </c>
      <c r="P40" s="28"/>
    </row>
    <row r="41" spans="1:16" ht="25.5" customHeight="1" x14ac:dyDescent="0.25">
      <c r="A41" s="241"/>
      <c r="B41" s="42" t="str">
        <f>Pools!D86</f>
        <v>Keirnan Saxe</v>
      </c>
      <c r="C41" s="52" t="str">
        <f>Pools!E86</f>
        <v>NP</v>
      </c>
      <c r="D41" s="111">
        <v>1</v>
      </c>
      <c r="E41" s="41" t="s">
        <v>343</v>
      </c>
      <c r="F41" s="111"/>
      <c r="G41" s="206">
        <v>0</v>
      </c>
      <c r="H41" s="40"/>
      <c r="I41" s="241"/>
      <c r="J41" s="42" t="str">
        <f>Pools!H86</f>
        <v>X</v>
      </c>
      <c r="K41" s="52">
        <f>Pools!I86</f>
        <v>0</v>
      </c>
      <c r="L41" s="111"/>
      <c r="M41" s="41"/>
      <c r="N41" s="111"/>
      <c r="O41" s="206"/>
      <c r="P41" s="28"/>
    </row>
    <row r="42" spans="1:16" ht="25.5" customHeight="1" x14ac:dyDescent="0.25">
      <c r="A42" s="241"/>
      <c r="B42" s="40"/>
      <c r="C42" s="40"/>
      <c r="D42" s="112"/>
      <c r="E42" s="41"/>
      <c r="F42" s="128"/>
      <c r="G42" s="41"/>
      <c r="H42" s="41"/>
      <c r="I42" s="241"/>
      <c r="J42" s="40"/>
      <c r="K42" s="40"/>
      <c r="L42" s="112"/>
      <c r="M42" s="40"/>
      <c r="N42" s="112"/>
      <c r="O42" s="40"/>
      <c r="P42" s="28"/>
    </row>
    <row r="43" spans="1:16" ht="25.5" customHeight="1" x14ac:dyDescent="0.25">
      <c r="A43" s="241"/>
      <c r="B43" s="42" t="str">
        <f>Pools!D83</f>
        <v>Joey Malgioglio</v>
      </c>
      <c r="C43" s="42" t="str">
        <f>Pools!E83</f>
        <v>JJEF</v>
      </c>
      <c r="D43" s="112"/>
      <c r="E43" s="41"/>
      <c r="F43" s="128"/>
      <c r="G43" s="41"/>
      <c r="H43" s="41"/>
      <c r="I43" s="241"/>
      <c r="J43" s="42" t="str">
        <f>Pools!H83</f>
        <v>Mario Ortiz</v>
      </c>
      <c r="K43" s="42" t="str">
        <f>Pools!I83</f>
        <v>ER</v>
      </c>
      <c r="L43" s="112"/>
      <c r="M43" s="40"/>
      <c r="N43" s="112"/>
      <c r="O43" s="40"/>
      <c r="P43" s="28"/>
    </row>
    <row r="44" spans="1:16" ht="25.5" customHeight="1" x14ac:dyDescent="0.25">
      <c r="A44" s="241"/>
      <c r="B44" s="40"/>
      <c r="C44" s="54"/>
      <c r="D44" s="248" t="str">
        <f>IF(D45=1,B43,IF(F45=1,B45," "))</f>
        <v>Joey Malgioglio</v>
      </c>
      <c r="E44" s="248"/>
      <c r="F44" s="248"/>
      <c r="G44" s="48" t="str">
        <f>IF(D45=1,C43,IF(F45=1,C45," "))</f>
        <v>JJEF</v>
      </c>
      <c r="H44" s="41"/>
      <c r="I44" s="241"/>
      <c r="J44" s="40"/>
      <c r="K44" s="54"/>
      <c r="L44" s="244" t="str">
        <f>IF(L45=1,J43,IF(N45=1,J45," "))</f>
        <v>Mario Ortiz</v>
      </c>
      <c r="M44" s="244"/>
      <c r="N44" s="244"/>
      <c r="O44" s="42" t="str">
        <f>IF(L45=1,K43,IF(N45=1,K45," "))</f>
        <v>ER</v>
      </c>
      <c r="P44" s="28"/>
    </row>
    <row r="45" spans="1:16" ht="25.5" customHeight="1" x14ac:dyDescent="0.25">
      <c r="A45" s="241"/>
      <c r="B45" s="42" t="str">
        <f>Pools!D85</f>
        <v>Yasir Caceras</v>
      </c>
      <c r="C45" s="52" t="str">
        <f>Pools!E85</f>
        <v>RCK</v>
      </c>
      <c r="D45" s="111">
        <v>1</v>
      </c>
      <c r="E45" s="41" t="s">
        <v>360</v>
      </c>
      <c r="F45" s="111"/>
      <c r="G45" s="206">
        <v>2</v>
      </c>
      <c r="H45" s="40"/>
      <c r="I45" s="241"/>
      <c r="J45" s="42" t="str">
        <f>Pools!H85</f>
        <v>Andry Matute</v>
      </c>
      <c r="K45" s="52" t="str">
        <f>Pools!I85</f>
        <v>RCK</v>
      </c>
      <c r="L45" s="111">
        <v>1</v>
      </c>
      <c r="M45" s="41" t="s">
        <v>307</v>
      </c>
      <c r="N45" s="111"/>
      <c r="O45" s="206">
        <v>2</v>
      </c>
      <c r="P45" s="28"/>
    </row>
    <row r="46" spans="1:16" ht="25.5" customHeight="1" x14ac:dyDescent="0.25">
      <c r="A46" s="241"/>
      <c r="B46" s="40"/>
      <c r="C46" s="40"/>
      <c r="D46" s="112"/>
      <c r="E46" s="41"/>
      <c r="F46" s="128"/>
      <c r="G46" s="41"/>
      <c r="H46" s="41"/>
      <c r="I46" s="241"/>
      <c r="J46" s="40"/>
      <c r="K46" s="40"/>
      <c r="L46" s="112"/>
      <c r="M46" s="40"/>
      <c r="N46" s="112"/>
      <c r="O46" s="40"/>
      <c r="P46" s="28"/>
    </row>
    <row r="47" spans="1:16" ht="25.5" customHeight="1" x14ac:dyDescent="0.25">
      <c r="A47" s="241"/>
      <c r="B47" s="42" t="str">
        <f>Pools!D82</f>
        <v>Quinian Jones</v>
      </c>
      <c r="C47" s="42" t="str">
        <f>Pools!E82</f>
        <v>High</v>
      </c>
      <c r="D47" s="112"/>
      <c r="E47" s="41"/>
      <c r="F47" s="128"/>
      <c r="G47" s="41"/>
      <c r="H47" s="41"/>
      <c r="I47" s="241"/>
      <c r="J47" s="42" t="str">
        <f>Pools!H82</f>
        <v>Jake Reiss</v>
      </c>
      <c r="K47" s="42" t="str">
        <f>Pools!I82</f>
        <v>TZ</v>
      </c>
      <c r="L47" s="112"/>
      <c r="M47" s="40"/>
      <c r="N47" s="112"/>
      <c r="O47" s="40"/>
      <c r="P47" s="28"/>
    </row>
    <row r="48" spans="1:16" ht="25.5" customHeight="1" x14ac:dyDescent="0.25">
      <c r="A48" s="241"/>
      <c r="B48" s="40"/>
      <c r="C48" s="54"/>
      <c r="D48" s="248" t="s">
        <v>101</v>
      </c>
      <c r="E48" s="248"/>
      <c r="F48" s="248"/>
      <c r="G48" s="48" t="str">
        <f>IF(D49=1,C47,IF(F49=1,C49," "))</f>
        <v xml:space="preserve"> </v>
      </c>
      <c r="H48" s="41"/>
      <c r="I48" s="241"/>
      <c r="J48" s="40"/>
      <c r="K48" s="40"/>
      <c r="L48" s="243" t="s">
        <v>101</v>
      </c>
      <c r="M48" s="244"/>
      <c r="N48" s="244"/>
      <c r="O48" s="42" t="str">
        <f>IF(L49=1,K47,IF(N49=1,K49," "))</f>
        <v xml:space="preserve"> </v>
      </c>
      <c r="P48" s="28"/>
    </row>
    <row r="49" spans="1:16" ht="25.5" customHeight="1" x14ac:dyDescent="0.25">
      <c r="A49" s="241"/>
      <c r="B49" s="42" t="str">
        <f>Pools!D87</f>
        <v>X</v>
      </c>
      <c r="C49" s="52">
        <f>Pools!E87</f>
        <v>0</v>
      </c>
      <c r="D49" s="111"/>
      <c r="E49" s="41"/>
      <c r="F49" s="111"/>
      <c r="G49" s="206"/>
      <c r="H49" s="40"/>
      <c r="I49" s="241"/>
      <c r="J49" s="42" t="str">
        <f>Pools!H87</f>
        <v>X</v>
      </c>
      <c r="K49" s="52">
        <f>Pools!I87</f>
        <v>0</v>
      </c>
      <c r="L49" s="111"/>
      <c r="M49" s="41"/>
      <c r="N49" s="111"/>
      <c r="O49" s="206"/>
      <c r="P49" s="28"/>
    </row>
    <row r="50" spans="1:16" ht="38.25" customHeight="1" thickBot="1" x14ac:dyDescent="0.3">
      <c r="A50" s="242"/>
      <c r="B50" s="44"/>
      <c r="C50" s="44"/>
      <c r="D50" s="116"/>
      <c r="E50" s="49"/>
      <c r="F50" s="127"/>
      <c r="G50" s="49"/>
      <c r="H50" s="49"/>
      <c r="I50" s="242"/>
      <c r="J50" s="44"/>
      <c r="K50" s="44"/>
      <c r="L50" s="116"/>
      <c r="M50" s="44"/>
      <c r="N50" s="116"/>
      <c r="O50" s="44"/>
      <c r="P50" s="28"/>
    </row>
    <row r="51" spans="1:16" ht="27.75" customHeight="1" x14ac:dyDescent="0.25">
      <c r="A51" s="240" t="s">
        <v>18</v>
      </c>
      <c r="B51" s="42" t="str">
        <f>Pools!D83</f>
        <v>Joey Malgioglio</v>
      </c>
      <c r="C51" s="42" t="str">
        <f>Pools!E83</f>
        <v>JJEF</v>
      </c>
      <c r="D51" s="112"/>
      <c r="E51" s="41"/>
      <c r="F51" s="128"/>
      <c r="G51" s="41"/>
      <c r="H51" s="41"/>
      <c r="I51" s="240" t="s">
        <v>18</v>
      </c>
      <c r="J51" s="42" t="str">
        <f>Pools!H83</f>
        <v>Mario Ortiz</v>
      </c>
      <c r="K51" s="42" t="str">
        <f>Pools!I83</f>
        <v>ER</v>
      </c>
      <c r="L51" s="112"/>
      <c r="M51" s="40"/>
      <c r="N51" s="112"/>
      <c r="O51" s="40"/>
      <c r="P51" s="28"/>
    </row>
    <row r="52" spans="1:16" ht="37.5" customHeight="1" x14ac:dyDescent="0.25">
      <c r="A52" s="241"/>
      <c r="B52" s="40"/>
      <c r="C52" s="54"/>
      <c r="D52" s="247" t="str">
        <f>IF(D53=1,B51,IF(F53=1,B53," "))</f>
        <v>Joey Malgioglio</v>
      </c>
      <c r="E52" s="248"/>
      <c r="F52" s="248"/>
      <c r="G52" s="48" t="str">
        <f>IF(D53=1,C51,IF(F53=1,C53," "))</f>
        <v>JJEF</v>
      </c>
      <c r="H52" s="41"/>
      <c r="I52" s="241"/>
      <c r="J52" s="40"/>
      <c r="K52" s="40"/>
      <c r="L52" s="243" t="s">
        <v>101</v>
      </c>
      <c r="M52" s="244"/>
      <c r="N52" s="244"/>
      <c r="O52" s="42" t="str">
        <f>IF(L53=1,K51,IF(N53=1,K53," "))</f>
        <v xml:space="preserve"> </v>
      </c>
      <c r="P52" s="28"/>
    </row>
    <row r="53" spans="1:16" ht="30" customHeight="1" x14ac:dyDescent="0.25">
      <c r="A53" s="241"/>
      <c r="B53" s="42" t="str">
        <f>Pools!D86</f>
        <v>Keirnan Saxe</v>
      </c>
      <c r="C53" s="52" t="str">
        <f>Pools!E86</f>
        <v>NP</v>
      </c>
      <c r="D53" s="111">
        <v>1</v>
      </c>
      <c r="E53" s="41" t="s">
        <v>380</v>
      </c>
      <c r="F53" s="111"/>
      <c r="G53" s="206">
        <v>2</v>
      </c>
      <c r="H53" s="40"/>
      <c r="I53" s="241"/>
      <c r="J53" s="42" t="str">
        <f>Pools!H86</f>
        <v>X</v>
      </c>
      <c r="K53" s="52">
        <f>Pools!I86</f>
        <v>0</v>
      </c>
      <c r="L53" s="111"/>
      <c r="M53" s="41"/>
      <c r="N53" s="111"/>
      <c r="O53" s="206"/>
      <c r="P53" s="28"/>
    </row>
    <row r="54" spans="1:16" ht="30" customHeight="1" x14ac:dyDescent="0.25">
      <c r="A54" s="241"/>
      <c r="B54" s="40"/>
      <c r="C54" s="40"/>
      <c r="D54" s="112"/>
      <c r="E54" s="41"/>
      <c r="F54" s="128"/>
      <c r="G54" s="41"/>
      <c r="H54" s="41"/>
      <c r="I54" s="241"/>
      <c r="J54" s="40"/>
      <c r="K54" s="40"/>
      <c r="L54" s="112"/>
      <c r="M54" s="40"/>
      <c r="N54" s="112"/>
      <c r="O54" s="40"/>
      <c r="P54" s="28"/>
    </row>
    <row r="55" spans="1:16" ht="27.75" customHeight="1" x14ac:dyDescent="0.25">
      <c r="A55" s="241"/>
      <c r="B55" s="42" t="str">
        <f>Pools!D84</f>
        <v>Jeremiah Eustache</v>
      </c>
      <c r="C55" s="42" t="str">
        <f>Pools!E84</f>
        <v>ER</v>
      </c>
      <c r="D55" s="112"/>
      <c r="E55" s="41"/>
      <c r="F55" s="128"/>
      <c r="G55" s="41"/>
      <c r="H55" s="41"/>
      <c r="I55" s="241"/>
      <c r="J55" s="42" t="str">
        <f>Pools!H84</f>
        <v>Jacob Declair</v>
      </c>
      <c r="K55" s="42" t="str">
        <f>Pools!I84</f>
        <v>High</v>
      </c>
      <c r="L55" s="112"/>
      <c r="M55" s="40"/>
      <c r="N55" s="112"/>
      <c r="O55" s="40"/>
      <c r="P55" s="28"/>
    </row>
    <row r="56" spans="1:16" ht="30" customHeight="1" x14ac:dyDescent="0.25">
      <c r="A56" s="241"/>
      <c r="B56" s="40"/>
      <c r="C56" s="54"/>
      <c r="D56" s="248" t="s">
        <v>101</v>
      </c>
      <c r="E56" s="248"/>
      <c r="F56" s="248"/>
      <c r="G56" s="48" t="str">
        <f>IF(D57=1,C55,IF(F57=1,C57," "))</f>
        <v xml:space="preserve"> </v>
      </c>
      <c r="H56" s="41"/>
      <c r="I56" s="241"/>
      <c r="J56" s="40"/>
      <c r="K56" s="54"/>
      <c r="L56" s="243" t="s">
        <v>101</v>
      </c>
      <c r="M56" s="244"/>
      <c r="N56" s="244"/>
      <c r="O56" s="42" t="str">
        <f>IF(L57=1,K55,IF(N57=1,K57," "))</f>
        <v xml:space="preserve"> </v>
      </c>
      <c r="P56" s="28"/>
    </row>
    <row r="57" spans="1:16" ht="30" customHeight="1" x14ac:dyDescent="0.25">
      <c r="A57" s="241"/>
      <c r="B57" s="42" t="str">
        <f>Pools!D87</f>
        <v>X</v>
      </c>
      <c r="C57" s="52">
        <f>Pools!E87</f>
        <v>0</v>
      </c>
      <c r="D57" s="111"/>
      <c r="E57" s="41"/>
      <c r="F57" s="111"/>
      <c r="G57" s="206"/>
      <c r="H57" s="40"/>
      <c r="I57" s="241"/>
      <c r="J57" s="42" t="str">
        <f>Pools!H87</f>
        <v>X</v>
      </c>
      <c r="K57" s="52">
        <f>Pools!I87</f>
        <v>0</v>
      </c>
      <c r="L57" s="111"/>
      <c r="M57" s="41"/>
      <c r="N57" s="111"/>
      <c r="O57" s="206"/>
      <c r="P57" s="28"/>
    </row>
    <row r="58" spans="1:16" ht="30" customHeight="1" x14ac:dyDescent="0.25">
      <c r="A58" s="241"/>
      <c r="B58" s="40"/>
      <c r="C58" s="40"/>
      <c r="D58" s="112"/>
      <c r="E58" s="41"/>
      <c r="F58" s="128"/>
      <c r="G58" s="41"/>
      <c r="H58" s="41"/>
      <c r="I58" s="241"/>
      <c r="J58" s="40"/>
      <c r="K58" s="40"/>
      <c r="L58" s="112"/>
      <c r="M58" s="40"/>
      <c r="N58" s="112"/>
      <c r="O58" s="40"/>
      <c r="P58" s="28"/>
    </row>
    <row r="59" spans="1:16" ht="27.75" customHeight="1" x14ac:dyDescent="0.25">
      <c r="A59" s="241"/>
      <c r="B59" s="42" t="str">
        <f>Pools!D82</f>
        <v>Quinian Jones</v>
      </c>
      <c r="C59" s="42" t="str">
        <f>Pools!E82</f>
        <v>High</v>
      </c>
      <c r="D59" s="112"/>
      <c r="E59" s="41"/>
      <c r="F59" s="128"/>
      <c r="G59" s="41"/>
      <c r="H59" s="41"/>
      <c r="I59" s="241"/>
      <c r="J59" s="42" t="str">
        <f>Pools!H82</f>
        <v>Jake Reiss</v>
      </c>
      <c r="K59" s="42" t="str">
        <f>Pools!I82</f>
        <v>TZ</v>
      </c>
      <c r="L59" s="112"/>
      <c r="M59" s="40"/>
      <c r="N59" s="112"/>
      <c r="O59" s="40"/>
      <c r="P59" s="28"/>
    </row>
    <row r="60" spans="1:16" ht="35.25" customHeight="1" x14ac:dyDescent="0.25">
      <c r="A60" s="241"/>
      <c r="B60" s="40"/>
      <c r="C60" s="54"/>
      <c r="D60" s="248" t="str">
        <f>IF(D61=1,B59,IF(F61=1,B61," "))</f>
        <v>Quinian Jones</v>
      </c>
      <c r="E60" s="248"/>
      <c r="F60" s="248"/>
      <c r="G60" s="48" t="str">
        <f>IF(D61=1,C59,IF(F61=1,C61," "))</f>
        <v>High</v>
      </c>
      <c r="H60" s="41"/>
      <c r="I60" s="241"/>
      <c r="J60" s="40"/>
      <c r="K60" s="40"/>
      <c r="L60" s="243" t="str">
        <f>IF(L61=1,J59,IF(N61=1,J61," "))</f>
        <v>Jake Reiss</v>
      </c>
      <c r="M60" s="244"/>
      <c r="N60" s="244"/>
      <c r="O60" s="42" t="str">
        <f>IF(L61=1,K59,IF(N61=1,K61," "))</f>
        <v>TZ</v>
      </c>
      <c r="P60" s="28"/>
    </row>
    <row r="61" spans="1:16" ht="30" customHeight="1" x14ac:dyDescent="0.25">
      <c r="A61" s="241"/>
      <c r="B61" s="42" t="str">
        <f>Pools!D85</f>
        <v>Yasir Caceras</v>
      </c>
      <c r="C61" s="52" t="str">
        <f>Pools!E85</f>
        <v>RCK</v>
      </c>
      <c r="D61" s="111">
        <v>1</v>
      </c>
      <c r="E61" s="41" t="s">
        <v>324</v>
      </c>
      <c r="F61" s="111"/>
      <c r="G61" s="206">
        <v>2</v>
      </c>
      <c r="H61" s="40"/>
      <c r="I61" s="241"/>
      <c r="J61" s="42" t="str">
        <f>Pools!H85</f>
        <v>Andry Matute</v>
      </c>
      <c r="K61" s="52" t="str">
        <f>Pools!I85</f>
        <v>RCK</v>
      </c>
      <c r="L61" s="111">
        <v>1</v>
      </c>
      <c r="M61" s="41" t="s">
        <v>381</v>
      </c>
      <c r="N61" s="111"/>
      <c r="O61" s="206">
        <v>2</v>
      </c>
      <c r="P61" s="28"/>
    </row>
    <row r="62" spans="1:16" ht="44.25" customHeight="1" thickBot="1" x14ac:dyDescent="0.3">
      <c r="A62" s="242"/>
      <c r="B62" s="44"/>
      <c r="C62" s="44"/>
      <c r="D62" s="116"/>
      <c r="E62" s="49"/>
      <c r="F62" s="127"/>
      <c r="G62" s="49"/>
      <c r="H62" s="49"/>
      <c r="I62" s="242"/>
      <c r="J62" s="44"/>
      <c r="K62" s="44"/>
      <c r="L62" s="116"/>
      <c r="M62" s="44"/>
      <c r="N62" s="116"/>
      <c r="O62" s="44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9" t="s">
        <v>49</v>
      </c>
      <c r="E63" s="51" t="s">
        <v>50</v>
      </c>
      <c r="F63" s="117" t="s">
        <v>51</v>
      </c>
      <c r="G63" s="51" t="s">
        <v>47</v>
      </c>
      <c r="H63" s="51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25">
      <c r="A64" s="167"/>
      <c r="B64" s="157" t="str">
        <f>Pools!D82</f>
        <v>Quinian Jones</v>
      </c>
      <c r="C64" s="157" t="str">
        <f>Pools!E82</f>
        <v>High</v>
      </c>
      <c r="D64" s="157">
        <f>IF(B64=0," ",COUNTIF($D$4:$D$13,B64)+COUNTIF($D$16:$D$25,B64)+COUNTIF($D$28:$D$37,B64)+COUNTIF($D$40:$D$49,B64)+COUNTIF($D$52:$D$61,B64))</f>
        <v>4</v>
      </c>
      <c r="E64" s="157" t="s">
        <v>50</v>
      </c>
      <c r="F64" s="157">
        <f>IF(B64=0," ",COUNTA($B$51:$B$61)-1-COUNTIF($B$51:$B$61,0)-D64)-1</f>
        <v>0</v>
      </c>
      <c r="G64" s="174">
        <v>1</v>
      </c>
      <c r="H64" s="167"/>
      <c r="I64" s="167"/>
      <c r="J64" s="157" t="str">
        <f>Pools!H84</f>
        <v>Jacob Declair</v>
      </c>
      <c r="K64" s="157" t="str">
        <f>Pools!I84</f>
        <v>High</v>
      </c>
      <c r="L64" s="157">
        <f>IF(J64=0," ",COUNTIF($L$4:$L$13,J64)+COUNTIF($L$16:$L$25,J64)+COUNTIF($L$28:$L$37,J64)+COUNTIF($L$40:$L$49,J64)+COUNTIF($L$52:$L$61,J64))</f>
        <v>3</v>
      </c>
      <c r="M64" s="158" t="s">
        <v>50</v>
      </c>
      <c r="N64" s="157">
        <f>IF(K64=0," ",COUNTA($J$51:$J$61)-1-COUNTIF($J$51:$J$61,0)-L64)-2</f>
        <v>0</v>
      </c>
      <c r="O64" s="174">
        <v>1</v>
      </c>
    </row>
    <row r="65" spans="1:15" ht="35.25" customHeight="1" x14ac:dyDescent="0.25">
      <c r="A65" s="168"/>
      <c r="B65" s="50" t="str">
        <f>Pools!D83</f>
        <v>Joey Malgioglio</v>
      </c>
      <c r="C65" s="50" t="str">
        <f>Pools!E83</f>
        <v>JJEF</v>
      </c>
      <c r="D65" s="50">
        <f>IF(B65=0," ",COUNTIF($D$4:$D$13,B65)+COUNTIF($D$16:$D$25,B65)+COUNTIF($D$28:$D$37,B65)+COUNTIF($D$40:$D$49,B65)+COUNTIF($D$52:$D$61,B65))</f>
        <v>3</v>
      </c>
      <c r="E65" s="50" t="s">
        <v>50</v>
      </c>
      <c r="F65" s="50">
        <f>IF(B65=0," ",COUNTA($B$51:$B$61)-1-COUNTIF($B$51:$B$61,0)-D65)-1</f>
        <v>1</v>
      </c>
      <c r="G65" s="175">
        <v>2</v>
      </c>
      <c r="H65" s="168"/>
      <c r="I65" s="168"/>
      <c r="J65" s="50" t="str">
        <f>Pools!H82</f>
        <v>Jake Reiss</v>
      </c>
      <c r="K65" s="50" t="str">
        <f>Pools!I82</f>
        <v>TZ</v>
      </c>
      <c r="L65" s="50">
        <f>IF(J65=0," ",COUNTIF($L$4:$L$13,J65)+COUNTIF($L$16:$L$25,J65)+COUNTIF($L$28:$L$37,J65)+COUNTIF($L$40:$L$49,J65)+COUNTIF($L$52:$L$61,J65))</f>
        <v>2</v>
      </c>
      <c r="M65" s="45" t="s">
        <v>50</v>
      </c>
      <c r="N65" s="50">
        <f>IF(K65=0," ",COUNTA($J$51:$J$61)-1-COUNTIF($J$51:$J$61,0)-L65)-2</f>
        <v>1</v>
      </c>
      <c r="O65" s="175">
        <v>2</v>
      </c>
    </row>
    <row r="66" spans="1:15" ht="35.25" customHeight="1" x14ac:dyDescent="0.25">
      <c r="A66" s="168"/>
      <c r="B66" s="50" t="str">
        <f>Pools!D84</f>
        <v>Jeremiah Eustache</v>
      </c>
      <c r="C66" s="50" t="str">
        <f>Pools!E84</f>
        <v>ER</v>
      </c>
      <c r="D66" s="50">
        <f>IF(B66=0," ",COUNTIF($D$4:$D$13,B66)+COUNTIF($D$16:$D$25,B66)+COUNTIF($D$28:$D$37,B66)+COUNTIF($D$40:$D$49,B66)+COUNTIF($D$52:$D$61,B66))</f>
        <v>2</v>
      </c>
      <c r="E66" s="50" t="s">
        <v>50</v>
      </c>
      <c r="F66" s="50">
        <f>IF(B66=0," ",COUNTA($B$51:$B$61)-1-COUNTIF($B$51:$B$61,0)-D66)-1</f>
        <v>2</v>
      </c>
      <c r="G66" s="175">
        <v>3</v>
      </c>
      <c r="H66" s="168"/>
      <c r="I66" s="168"/>
      <c r="J66" s="50" t="str">
        <f>Pools!H83</f>
        <v>Mario Ortiz</v>
      </c>
      <c r="K66" s="50" t="str">
        <f>Pools!I83</f>
        <v>ER</v>
      </c>
      <c r="L66" s="50">
        <f>IF(J66=0," ",COUNTIF($L$4:$L$13,J66)+COUNTIF($L$16:$L$25,J66)+COUNTIF($L$28:$L$37,J66)+COUNTIF($L$40:$L$49,J66)+COUNTIF($L$52:$L$61,J66))</f>
        <v>1</v>
      </c>
      <c r="M66" s="45" t="s">
        <v>50</v>
      </c>
      <c r="N66" s="50">
        <f>IF(K66=0," ",COUNTA($J$51:$J$61)-1-COUNTIF($J$51:$J$61,0)-L66)-2</f>
        <v>2</v>
      </c>
      <c r="O66" s="175">
        <v>3</v>
      </c>
    </row>
    <row r="67" spans="1:15" ht="35.25" customHeight="1" x14ac:dyDescent="0.25">
      <c r="A67" s="168"/>
      <c r="B67" s="50" t="str">
        <f>Pools!D86</f>
        <v>Keirnan Saxe</v>
      </c>
      <c r="C67" s="50" t="str">
        <f>Pools!E86</f>
        <v>NP</v>
      </c>
      <c r="D67" s="50">
        <f>IF(B67=0," ",COUNTIF($D$4:$D$13,B67)+COUNTIF($D$16:$D$25,B67)+COUNTIF($D$28:$D$37,B67)+COUNTIF($D$40:$D$49,B67)+COUNTIF($D$52:$D$61,B67))</f>
        <v>1</v>
      </c>
      <c r="E67" s="50" t="s">
        <v>50</v>
      </c>
      <c r="F67" s="50">
        <f>IF(B67=0," ",COUNTA($B$51:$B$61)-1-COUNTIF($B$51:$B$61,0)-D67)-1</f>
        <v>3</v>
      </c>
      <c r="G67" s="175">
        <v>4</v>
      </c>
      <c r="H67" s="168"/>
      <c r="I67" s="168"/>
      <c r="J67" s="50" t="str">
        <f>Pools!H85</f>
        <v>Andry Matute</v>
      </c>
      <c r="K67" s="50" t="str">
        <f>Pools!I85</f>
        <v>RCK</v>
      </c>
      <c r="L67" s="50">
        <f>IF(J67=0," ",COUNTIF($L$4:$L$13,J67)+COUNTIF($L$16:$L$25,J67)+COUNTIF($L$28:$L$37,J67)+COUNTIF($L$40:$L$49,J67)+COUNTIF($L$52:$L$61,J67))</f>
        <v>0</v>
      </c>
      <c r="M67" s="45" t="s">
        <v>50</v>
      </c>
      <c r="N67" s="50">
        <f>IF(K67=0," ",COUNTA($J$51:$J$61)-1-COUNTIF($J$51:$J$61,0)-L67)-2</f>
        <v>3</v>
      </c>
      <c r="O67" s="175">
        <v>4</v>
      </c>
    </row>
    <row r="68" spans="1:15" ht="35.25" customHeight="1" x14ac:dyDescent="0.25">
      <c r="A68" s="168"/>
      <c r="B68" s="50" t="str">
        <f>Pools!D85</f>
        <v>Yasir Caceras</v>
      </c>
      <c r="C68" s="50" t="str">
        <f>Pools!E85</f>
        <v>RCK</v>
      </c>
      <c r="D68" s="50">
        <f>IF(B68=0," ",COUNTIF($D$4:$D$13,B68)+COUNTIF($D$16:$D$25,B68)+COUNTIF($D$28:$D$37,B68)+COUNTIF($D$40:$D$49,B68)+COUNTIF($D$52:$D$61,B68))</f>
        <v>0</v>
      </c>
      <c r="E68" s="50" t="s">
        <v>50</v>
      </c>
      <c r="F68" s="50">
        <f>IF(B68=0," ",COUNTA($B$51:$B$61)-1-COUNTIF($B$51:$B$61,0)-D68)-1</f>
        <v>4</v>
      </c>
      <c r="G68" s="175">
        <v>5</v>
      </c>
      <c r="H68" s="168"/>
      <c r="I68" s="168"/>
      <c r="J68" s="40"/>
      <c r="K68" s="40"/>
      <c r="L68" s="40"/>
      <c r="M68" s="45"/>
      <c r="N68" s="40"/>
      <c r="O68" s="184"/>
    </row>
    <row r="69" spans="1:15" ht="35.25" customHeight="1" thickBot="1" x14ac:dyDescent="0.3">
      <c r="A69" s="169"/>
      <c r="B69" s="44"/>
      <c r="C69" s="44"/>
      <c r="D69" s="44"/>
      <c r="E69" s="73"/>
      <c r="F69" s="44"/>
      <c r="G69" s="185"/>
      <c r="H69" s="169"/>
      <c r="I69" s="169"/>
      <c r="J69" s="44"/>
      <c r="K69" s="44"/>
      <c r="L69" s="44"/>
      <c r="M69" s="161"/>
      <c r="N69" s="44"/>
      <c r="O69" s="185"/>
    </row>
    <row r="70" spans="1:15" ht="35.25" customHeight="1" x14ac:dyDescent="0.5">
      <c r="B70" s="40"/>
      <c r="C70" s="40"/>
      <c r="D70" s="112" t="s">
        <v>50</v>
      </c>
      <c r="E70" s="40" t="str">
        <f>IF(B70=0," ",COUNTA($B$51:$B$61)-1-COUNTIF($B$51:$B$61,0)-C70)</f>
        <v xml:space="preserve"> </v>
      </c>
      <c r="F70" s="112"/>
      <c r="G70" s="40"/>
      <c r="H70" s="40"/>
      <c r="I70" s="88"/>
      <c r="J70" s="40"/>
      <c r="K70" s="40"/>
      <c r="L70" s="112" t="s">
        <v>50</v>
      </c>
      <c r="M70" s="40" t="str">
        <f>IF(J70=0," ",COUNTA($J$51:$J$61)-1-COUNTIF($J$51:$J$61,0)-K70)</f>
        <v xml:space="preserve"> </v>
      </c>
      <c r="N70" s="112"/>
      <c r="O70" s="40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7">
    <sortCondition ref="O64:O67"/>
  </sortState>
  <mergeCells count="42">
    <mergeCell ref="D24:F24"/>
    <mergeCell ref="D28:F28"/>
    <mergeCell ref="D32:F32"/>
    <mergeCell ref="D36:F36"/>
    <mergeCell ref="A1:G1"/>
    <mergeCell ref="A3:A13"/>
    <mergeCell ref="D4:F4"/>
    <mergeCell ref="D8:F8"/>
    <mergeCell ref="D12:F12"/>
    <mergeCell ref="I1:O1"/>
    <mergeCell ref="I3:I13"/>
    <mergeCell ref="L4:N4"/>
    <mergeCell ref="L8:N8"/>
    <mergeCell ref="L12:N12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  <mergeCell ref="I27:I38"/>
    <mergeCell ref="A27:A38"/>
    <mergeCell ref="A39:A50"/>
    <mergeCell ref="I51:I62"/>
    <mergeCell ref="I15:I25"/>
    <mergeCell ref="I39:I50"/>
    <mergeCell ref="D40:F40"/>
    <mergeCell ref="D44:F44"/>
    <mergeCell ref="D48:F48"/>
    <mergeCell ref="D52:F52"/>
    <mergeCell ref="D56:F56"/>
    <mergeCell ref="D60:F60"/>
    <mergeCell ref="A51:A62"/>
    <mergeCell ref="A15:A25"/>
    <mergeCell ref="D20:F20"/>
    <mergeCell ref="D16:F16"/>
  </mergeCells>
  <phoneticPr fontId="2" type="noConversion"/>
  <pageMargins left="0.75" right="0.75" top="1" bottom="1" header="0.5" footer="0.5"/>
  <pageSetup scale="70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2"/>
  <sheetViews>
    <sheetView tabSelected="1" zoomScale="70" zoomScaleNormal="70" zoomScaleSheetLayoutView="80" workbookViewId="0">
      <selection activeCell="B68" sqref="B68:C68"/>
    </sheetView>
  </sheetViews>
  <sheetFormatPr defaultRowHeight="37.5" x14ac:dyDescent="0.5"/>
  <cols>
    <col min="1" max="1" width="9.85546875" style="86" customWidth="1"/>
    <col min="2" max="2" width="43.7109375" style="40" customWidth="1"/>
    <col min="3" max="3" width="16" style="46" customWidth="1"/>
    <col min="4" max="4" width="13" style="112" customWidth="1"/>
    <col min="5" max="5" width="13" style="41" customWidth="1"/>
    <col min="6" max="6" width="13" style="128" customWidth="1"/>
    <col min="7" max="7" width="13" style="41" customWidth="1"/>
    <col min="8" max="8" width="5.7109375" style="41" customWidth="1"/>
    <col min="9" max="9" width="9.42578125" style="86" customWidth="1"/>
    <col min="10" max="10" width="43.7109375" style="41" customWidth="1"/>
    <col min="11" max="11" width="13.28515625" style="94" customWidth="1"/>
    <col min="12" max="12" width="14.28515625" style="129" customWidth="1"/>
    <col min="13" max="13" width="14.28515625" style="98" customWidth="1"/>
    <col min="14" max="14" width="14.28515625" style="129" customWidth="1"/>
    <col min="15" max="15" width="13" style="94" customWidth="1"/>
    <col min="16" max="16" width="13.140625" customWidth="1"/>
  </cols>
  <sheetData>
    <row r="1" spans="1:16" ht="22.5" customHeight="1" x14ac:dyDescent="0.4">
      <c r="A1" s="245" t="s">
        <v>41</v>
      </c>
      <c r="B1" s="245"/>
      <c r="C1" s="245"/>
      <c r="D1" s="246"/>
      <c r="E1" s="245"/>
      <c r="F1" s="246"/>
      <c r="G1" s="245"/>
      <c r="H1" s="190"/>
      <c r="I1" s="245" t="s">
        <v>42</v>
      </c>
      <c r="J1" s="245"/>
      <c r="K1" s="245"/>
      <c r="L1" s="246"/>
      <c r="M1" s="245"/>
      <c r="N1" s="246"/>
      <c r="O1" s="245"/>
    </row>
    <row r="2" spans="1:16" ht="22.5" customHeight="1" x14ac:dyDescent="0.5"/>
    <row r="3" spans="1:16" ht="30" customHeight="1" x14ac:dyDescent="0.25">
      <c r="A3" s="241" t="s">
        <v>52</v>
      </c>
      <c r="B3" s="42" t="str">
        <f>Pools!D91</f>
        <v>Colton Parese</v>
      </c>
      <c r="C3" s="42" t="str">
        <f>Pools!E91</f>
        <v>King</v>
      </c>
      <c r="I3" s="241" t="s">
        <v>11</v>
      </c>
      <c r="J3" s="42" t="str">
        <f>Pools!H91</f>
        <v>Jaden Turner</v>
      </c>
      <c r="K3" s="42" t="str">
        <f>Pools!I91</f>
        <v>RCK</v>
      </c>
      <c r="L3" s="112"/>
      <c r="M3" s="40"/>
      <c r="N3" s="112"/>
      <c r="O3" s="40"/>
      <c r="P3" s="28"/>
    </row>
    <row r="4" spans="1:16" ht="34.5" customHeight="1" x14ac:dyDescent="0.25">
      <c r="A4" s="241"/>
      <c r="C4" s="40"/>
      <c r="D4" s="243" t="str">
        <f>IF(D5=1,B3,IF(F5=1,B5," "))</f>
        <v>Colton Parese</v>
      </c>
      <c r="E4" s="244"/>
      <c r="F4" s="244"/>
      <c r="G4" s="48" t="str">
        <f>IF(D5=1,C3,IF(F5=1,C5," "))</f>
        <v>King</v>
      </c>
      <c r="I4" s="241"/>
      <c r="J4" s="40"/>
      <c r="K4" s="40"/>
      <c r="L4" s="243" t="str">
        <f>IF(L5=1,J3,IF(N5=1,J5," "))</f>
        <v>Brandon DellaPia</v>
      </c>
      <c r="M4" s="244"/>
      <c r="N4" s="244"/>
      <c r="O4" s="42" t="str">
        <f>IF(L5=1,K3,IF(N5=1,K5," "))</f>
        <v>JJEF</v>
      </c>
      <c r="P4" s="28"/>
    </row>
    <row r="5" spans="1:16" ht="34.5" customHeight="1" x14ac:dyDescent="0.25">
      <c r="A5" s="241"/>
      <c r="B5" s="42" t="str">
        <f>Pools!D92</f>
        <v>Jeremiah Schneck</v>
      </c>
      <c r="C5" s="52" t="str">
        <f>Pools!E92</f>
        <v>RCK</v>
      </c>
      <c r="D5" s="111">
        <v>1</v>
      </c>
      <c r="E5" s="41" t="s">
        <v>251</v>
      </c>
      <c r="F5" s="111"/>
      <c r="G5" s="206">
        <v>0</v>
      </c>
      <c r="H5" s="40"/>
      <c r="I5" s="241"/>
      <c r="J5" s="42" t="str">
        <f>Pools!H92</f>
        <v>Brandon DellaPia</v>
      </c>
      <c r="K5" s="52" t="str">
        <f>Pools!I92</f>
        <v>JJEF</v>
      </c>
      <c r="L5" s="111"/>
      <c r="M5" s="41" t="s">
        <v>253</v>
      </c>
      <c r="N5" s="111">
        <v>1</v>
      </c>
      <c r="O5" s="206">
        <v>1.5</v>
      </c>
      <c r="P5" s="28"/>
    </row>
    <row r="6" spans="1:16" ht="34.5" customHeight="1" x14ac:dyDescent="0.25">
      <c r="A6" s="241"/>
      <c r="C6" s="40"/>
      <c r="I6" s="241"/>
      <c r="J6" s="40"/>
      <c r="K6" s="40"/>
      <c r="L6" s="112"/>
      <c r="M6" s="40"/>
      <c r="N6" s="112"/>
      <c r="O6" s="40"/>
      <c r="P6" s="28"/>
    </row>
    <row r="7" spans="1:16" ht="34.5" customHeight="1" x14ac:dyDescent="0.25">
      <c r="A7" s="241"/>
      <c r="B7" s="42" t="str">
        <f>Pools!D93</f>
        <v>Jacob Plaisted</v>
      </c>
      <c r="C7" s="42" t="str">
        <f>Pools!E93</f>
        <v>ER</v>
      </c>
      <c r="I7" s="241"/>
      <c r="J7" s="42" t="str">
        <f>Pools!H93</f>
        <v>Garrett Thompson</v>
      </c>
      <c r="K7" s="42" t="str">
        <f>Pools!I93</f>
        <v>NP</v>
      </c>
      <c r="L7" s="112"/>
      <c r="M7" s="40"/>
      <c r="N7" s="112"/>
      <c r="O7" s="40"/>
      <c r="P7" s="28"/>
    </row>
    <row r="8" spans="1:16" ht="34.5" customHeight="1" x14ac:dyDescent="0.25">
      <c r="A8" s="241"/>
      <c r="C8" s="40"/>
      <c r="D8" s="247" t="str">
        <f>IF(D9=1,B7,IF(F9=1,B9," "))</f>
        <v>Colin Cordes</v>
      </c>
      <c r="E8" s="248"/>
      <c r="F8" s="248"/>
      <c r="G8" s="48" t="str">
        <f>IF(D9=1,C7,IF(F9=1,C9," "))</f>
        <v>JJEF</v>
      </c>
      <c r="I8" s="241"/>
      <c r="J8" s="40"/>
      <c r="K8" s="40"/>
      <c r="L8" s="243" t="str">
        <f>IF(L9=1,J7,IF(N9=1,J9," "))</f>
        <v>Vinny Jacobsen</v>
      </c>
      <c r="M8" s="244"/>
      <c r="N8" s="244"/>
      <c r="O8" s="42" t="str">
        <f>IF(L9=1,K7,IF(N9=1,K9," "))</f>
        <v>TZ</v>
      </c>
      <c r="P8" s="28"/>
    </row>
    <row r="9" spans="1:16" ht="34.5" customHeight="1" x14ac:dyDescent="0.25">
      <c r="A9" s="241"/>
      <c r="B9" s="42" t="str">
        <f>Pools!D94</f>
        <v>Colin Cordes</v>
      </c>
      <c r="C9" s="52" t="str">
        <f>Pools!E94</f>
        <v>JJEF</v>
      </c>
      <c r="D9" s="111"/>
      <c r="E9" s="41" t="s">
        <v>252</v>
      </c>
      <c r="F9" s="111">
        <v>1</v>
      </c>
      <c r="G9" s="206">
        <v>2</v>
      </c>
      <c r="H9" s="40"/>
      <c r="I9" s="241"/>
      <c r="J9" s="42" t="str">
        <f>Pools!H94</f>
        <v>Vinny Jacobsen</v>
      </c>
      <c r="K9" s="52" t="str">
        <f>Pools!I94</f>
        <v>TZ</v>
      </c>
      <c r="L9" s="111"/>
      <c r="M9" s="41" t="s">
        <v>254</v>
      </c>
      <c r="N9" s="111">
        <v>1</v>
      </c>
      <c r="O9" s="206">
        <v>2</v>
      </c>
      <c r="P9" s="28"/>
    </row>
    <row r="10" spans="1:16" ht="34.5" customHeight="1" x14ac:dyDescent="0.25">
      <c r="A10" s="241"/>
      <c r="C10" s="40"/>
      <c r="I10" s="241"/>
      <c r="J10" s="40"/>
      <c r="K10" s="40"/>
      <c r="L10" s="112"/>
      <c r="M10" s="40"/>
      <c r="N10" s="112"/>
      <c r="O10" s="40"/>
      <c r="P10" s="28"/>
    </row>
    <row r="11" spans="1:16" ht="34.5" customHeight="1" x14ac:dyDescent="0.25">
      <c r="A11" s="241"/>
      <c r="B11" s="42" t="str">
        <f>Pools!D95</f>
        <v>X</v>
      </c>
      <c r="C11" s="42">
        <f>Pools!E95</f>
        <v>0</v>
      </c>
      <c r="F11" s="111"/>
      <c r="I11" s="241"/>
      <c r="J11" s="42" t="str">
        <f>Pools!H95</f>
        <v>X</v>
      </c>
      <c r="K11" s="42">
        <f>Pools!I95</f>
        <v>0</v>
      </c>
      <c r="L11" s="112"/>
      <c r="M11" s="40"/>
      <c r="N11" s="112"/>
      <c r="O11" s="40"/>
      <c r="P11" s="28"/>
    </row>
    <row r="12" spans="1:16" ht="43.5" customHeight="1" x14ac:dyDescent="0.25">
      <c r="A12" s="241"/>
      <c r="C12" s="40"/>
      <c r="D12" s="247" t="str">
        <f>IF(D13=1,B11,IF(F13=1,B13," "))</f>
        <v xml:space="preserve"> </v>
      </c>
      <c r="E12" s="248"/>
      <c r="F12" s="248"/>
      <c r="G12" s="48" t="str">
        <f>IF(D13=1,C11,IF(F13=1,C13," "))</f>
        <v xml:space="preserve"> </v>
      </c>
      <c r="I12" s="241"/>
      <c r="J12" s="40"/>
      <c r="K12" s="40"/>
      <c r="L12" s="243" t="str">
        <f>IF(L13=1,J11,IF(N13=1,J13," "))</f>
        <v xml:space="preserve"> </v>
      </c>
      <c r="M12" s="244"/>
      <c r="N12" s="244"/>
      <c r="O12" s="42" t="str">
        <f>IF(L13=1,K11,IF(N13=1,K13," "))</f>
        <v xml:space="preserve"> </v>
      </c>
      <c r="P12" s="28"/>
    </row>
    <row r="13" spans="1:16" ht="34.5" customHeight="1" x14ac:dyDescent="0.25">
      <c r="A13" s="241"/>
      <c r="B13" s="42" t="str">
        <f>Pools!D96</f>
        <v>X</v>
      </c>
      <c r="C13" s="52">
        <f>Pools!E96</f>
        <v>0</v>
      </c>
      <c r="D13" s="111"/>
      <c r="F13" s="111"/>
      <c r="G13" s="206"/>
      <c r="H13" s="40"/>
      <c r="I13" s="241"/>
      <c r="J13" s="42" t="str">
        <f>Pools!H96</f>
        <v>X</v>
      </c>
      <c r="K13" s="52">
        <f>Pools!I96</f>
        <v>0</v>
      </c>
      <c r="L13" s="111"/>
      <c r="M13" s="41"/>
      <c r="N13" s="111"/>
      <c r="O13" s="206"/>
      <c r="P13" s="28"/>
    </row>
    <row r="14" spans="1:16" ht="34.5" customHeight="1" thickBot="1" x14ac:dyDescent="0.75">
      <c r="A14" s="105"/>
      <c r="B14" s="49"/>
      <c r="C14" s="49"/>
      <c r="D14" s="127"/>
      <c r="E14" s="49"/>
      <c r="F14" s="127"/>
      <c r="G14" s="49"/>
      <c r="H14" s="49"/>
      <c r="I14" s="105"/>
      <c r="J14" s="44"/>
      <c r="K14" s="44"/>
      <c r="L14" s="116"/>
      <c r="M14" s="44"/>
      <c r="N14" s="116"/>
      <c r="O14" s="44"/>
      <c r="P14" s="28"/>
    </row>
    <row r="15" spans="1:16" ht="34.5" customHeight="1" x14ac:dyDescent="0.25">
      <c r="A15" s="241" t="s">
        <v>15</v>
      </c>
      <c r="B15" s="42" t="str">
        <f>Pools!D94</f>
        <v>Colin Cordes</v>
      </c>
      <c r="C15" s="42" t="str">
        <f>Pools!E94</f>
        <v>JJEF</v>
      </c>
      <c r="I15" s="241" t="s">
        <v>15</v>
      </c>
      <c r="J15" s="42" t="str">
        <f>Pools!H94</f>
        <v>Vinny Jacobsen</v>
      </c>
      <c r="K15" s="42" t="str">
        <f>Pools!I94</f>
        <v>TZ</v>
      </c>
      <c r="L15" s="112"/>
      <c r="M15" s="40"/>
      <c r="N15" s="112"/>
      <c r="O15" s="40"/>
      <c r="P15" s="28"/>
    </row>
    <row r="16" spans="1:16" ht="38.25" customHeight="1" x14ac:dyDescent="0.25">
      <c r="A16" s="241"/>
      <c r="C16" s="40"/>
      <c r="D16" s="243" t="s">
        <v>101</v>
      </c>
      <c r="E16" s="244"/>
      <c r="F16" s="244"/>
      <c r="G16" s="48" t="str">
        <f>IF(D17=1,C15,IF(F17=1,C17," "))</f>
        <v xml:space="preserve"> </v>
      </c>
      <c r="I16" s="241"/>
      <c r="J16" s="40"/>
      <c r="K16" s="40"/>
      <c r="L16" s="243" t="s">
        <v>101</v>
      </c>
      <c r="M16" s="244"/>
      <c r="N16" s="244"/>
      <c r="O16" s="42" t="str">
        <f>IF(L17=1,K15,IF(N17=1,K17," "))</f>
        <v xml:space="preserve"> </v>
      </c>
      <c r="P16" s="28"/>
    </row>
    <row r="17" spans="1:16" ht="34.5" customHeight="1" x14ac:dyDescent="0.25">
      <c r="A17" s="241"/>
      <c r="B17" s="42" t="str">
        <f>Pools!D95</f>
        <v>X</v>
      </c>
      <c r="C17" s="52">
        <f>Pools!E95</f>
        <v>0</v>
      </c>
      <c r="D17" s="111"/>
      <c r="F17" s="111"/>
      <c r="G17" s="206"/>
      <c r="H17" s="40"/>
      <c r="I17" s="241"/>
      <c r="J17" s="42" t="str">
        <f>Pools!H95</f>
        <v>X</v>
      </c>
      <c r="K17" s="52">
        <f>Pools!I95</f>
        <v>0</v>
      </c>
      <c r="L17" s="111"/>
      <c r="M17" s="41"/>
      <c r="N17" s="111"/>
      <c r="O17" s="206"/>
      <c r="P17" s="28"/>
    </row>
    <row r="18" spans="1:16" ht="34.5" customHeight="1" x14ac:dyDescent="0.25">
      <c r="A18" s="241"/>
      <c r="C18" s="40"/>
      <c r="I18" s="241"/>
      <c r="J18" s="40"/>
      <c r="K18" s="40"/>
      <c r="L18" s="112"/>
      <c r="M18" s="40"/>
      <c r="N18" s="112"/>
      <c r="O18" s="40"/>
      <c r="P18" s="28"/>
    </row>
    <row r="19" spans="1:16" ht="34.5" customHeight="1" x14ac:dyDescent="0.25">
      <c r="A19" s="241"/>
      <c r="B19" s="42" t="str">
        <f>Pools!D91</f>
        <v>Colton Parese</v>
      </c>
      <c r="C19" s="42" t="str">
        <f>Pools!E91</f>
        <v>King</v>
      </c>
      <c r="I19" s="241"/>
      <c r="J19" s="42" t="str">
        <f>Pools!H91</f>
        <v>Jaden Turner</v>
      </c>
      <c r="K19" s="42" t="str">
        <f>Pools!I91</f>
        <v>RCK</v>
      </c>
      <c r="L19" s="112"/>
      <c r="M19" s="40"/>
      <c r="N19" s="112"/>
      <c r="O19" s="40"/>
      <c r="P19" s="28"/>
    </row>
    <row r="20" spans="1:16" ht="38.25" customHeight="1" x14ac:dyDescent="0.25">
      <c r="A20" s="241"/>
      <c r="C20" s="40"/>
      <c r="D20" s="247" t="str">
        <f>IF(D21=1,B19,IF(F21=1,B21," "))</f>
        <v>Colton Parese</v>
      </c>
      <c r="E20" s="248"/>
      <c r="F20" s="248"/>
      <c r="G20" s="48" t="str">
        <f>IF(D21=1,C19,IF(F21=1,C21," "))</f>
        <v>King</v>
      </c>
      <c r="I20" s="241"/>
      <c r="J20" s="40"/>
      <c r="K20" s="40"/>
      <c r="L20" s="243" t="str">
        <f>IF(L21=1,J19,IF(N21=1,J21," "))</f>
        <v>Jaden Turner</v>
      </c>
      <c r="M20" s="244"/>
      <c r="N20" s="244"/>
      <c r="O20" s="42" t="str">
        <f>IF(L21=1,K19,IF(N21=1,K21," "))</f>
        <v>RCK</v>
      </c>
      <c r="P20" s="28"/>
    </row>
    <row r="21" spans="1:16" ht="34.5" customHeight="1" x14ac:dyDescent="0.25">
      <c r="A21" s="241"/>
      <c r="B21" s="42" t="str">
        <f>Pools!D93</f>
        <v>Jacob Plaisted</v>
      </c>
      <c r="C21" s="52" t="str">
        <f>Pools!E93</f>
        <v>ER</v>
      </c>
      <c r="D21" s="111">
        <v>1</v>
      </c>
      <c r="E21" s="41" t="s">
        <v>294</v>
      </c>
      <c r="F21" s="111"/>
      <c r="G21" s="206">
        <v>2</v>
      </c>
      <c r="H21" s="40"/>
      <c r="I21" s="241"/>
      <c r="J21" s="42" t="str">
        <f>Pools!H93</f>
        <v>Garrett Thompson</v>
      </c>
      <c r="K21" s="52" t="str">
        <f>Pools!I93</f>
        <v>NP</v>
      </c>
      <c r="L21" s="111">
        <v>1</v>
      </c>
      <c r="M21" s="41" t="s">
        <v>297</v>
      </c>
      <c r="N21" s="111"/>
      <c r="O21" s="206">
        <v>2</v>
      </c>
      <c r="P21" s="28"/>
    </row>
    <row r="22" spans="1:16" ht="30" customHeight="1" x14ac:dyDescent="0.25">
      <c r="A22" s="241"/>
      <c r="C22" s="40"/>
      <c r="I22" s="241"/>
      <c r="J22" s="40"/>
      <c r="K22" s="40"/>
      <c r="L22" s="112"/>
      <c r="M22" s="40"/>
      <c r="N22" s="112"/>
      <c r="O22" s="40"/>
      <c r="P22" s="28"/>
    </row>
    <row r="23" spans="1:16" ht="27.75" customHeight="1" x14ac:dyDescent="0.25">
      <c r="A23" s="241"/>
      <c r="B23" s="42" t="str">
        <f>Pools!D92</f>
        <v>Jeremiah Schneck</v>
      </c>
      <c r="C23" s="42" t="str">
        <f>Pools!E92</f>
        <v>RCK</v>
      </c>
      <c r="I23" s="241"/>
      <c r="J23" s="42" t="str">
        <f>Pools!H92</f>
        <v>Brandon DellaPia</v>
      </c>
      <c r="K23" s="42" t="str">
        <f>Pools!I92</f>
        <v>JJEF</v>
      </c>
      <c r="L23" s="112"/>
      <c r="M23" s="40"/>
      <c r="N23" s="112"/>
      <c r="O23" s="40"/>
      <c r="P23" s="28"/>
    </row>
    <row r="24" spans="1:16" ht="41.25" customHeight="1" x14ac:dyDescent="0.25">
      <c r="A24" s="241"/>
      <c r="C24" s="40"/>
      <c r="D24" s="243" t="s">
        <v>101</v>
      </c>
      <c r="E24" s="244"/>
      <c r="F24" s="244"/>
      <c r="G24" s="48" t="str">
        <f>IF(D25=1,C23,IF(F25=1,C25," "))</f>
        <v xml:space="preserve"> </v>
      </c>
      <c r="I24" s="241"/>
      <c r="J24" s="40"/>
      <c r="K24" s="40"/>
      <c r="L24" s="243" t="s">
        <v>101</v>
      </c>
      <c r="M24" s="244"/>
      <c r="N24" s="244"/>
      <c r="O24" s="42" t="str">
        <f>IF(L25=1,K23,IF(N25=1,K25," "))</f>
        <v xml:space="preserve"> </v>
      </c>
      <c r="P24" s="28"/>
    </row>
    <row r="25" spans="1:16" ht="30" customHeight="1" x14ac:dyDescent="0.25">
      <c r="A25" s="241"/>
      <c r="B25" s="42" t="str">
        <f>Pools!D96</f>
        <v>X</v>
      </c>
      <c r="C25" s="52">
        <f>Pools!E96</f>
        <v>0</v>
      </c>
      <c r="D25" s="111"/>
      <c r="F25" s="111"/>
      <c r="G25" s="206"/>
      <c r="H25" s="40"/>
      <c r="I25" s="241"/>
      <c r="J25" s="42" t="str">
        <f>Pools!H96</f>
        <v>X</v>
      </c>
      <c r="K25" s="52">
        <f>Pools!I96</f>
        <v>0</v>
      </c>
      <c r="L25" s="111"/>
      <c r="M25" s="41"/>
      <c r="N25" s="111"/>
      <c r="O25" s="206"/>
      <c r="P25" s="28"/>
    </row>
    <row r="26" spans="1:16" ht="19.5" customHeight="1" thickBot="1" x14ac:dyDescent="0.75">
      <c r="A26" s="105"/>
      <c r="B26" s="44"/>
      <c r="C26" s="44"/>
      <c r="D26" s="116"/>
      <c r="E26" s="49"/>
      <c r="F26" s="127"/>
      <c r="G26" s="49"/>
      <c r="H26" s="49"/>
      <c r="I26" s="105"/>
      <c r="J26" s="44"/>
      <c r="K26" s="44"/>
      <c r="L26" s="116"/>
      <c r="M26" s="44"/>
      <c r="N26" s="116"/>
      <c r="O26" s="44"/>
      <c r="P26" s="28"/>
    </row>
    <row r="27" spans="1:16" ht="27.75" customHeight="1" x14ac:dyDescent="0.25">
      <c r="A27" s="240" t="s">
        <v>16</v>
      </c>
      <c r="B27" s="42" t="str">
        <f>Pools!D94</f>
        <v>Colin Cordes</v>
      </c>
      <c r="C27" s="42" t="str">
        <f>Pools!E94</f>
        <v>JJEF</v>
      </c>
      <c r="I27" s="240" t="s">
        <v>16</v>
      </c>
      <c r="J27" s="42" t="str">
        <f>Pools!H94</f>
        <v>Vinny Jacobsen</v>
      </c>
      <c r="K27" s="42" t="str">
        <f>Pools!I94</f>
        <v>TZ</v>
      </c>
      <c r="L27" s="112"/>
      <c r="M27" s="40"/>
      <c r="N27" s="112"/>
      <c r="O27" s="40"/>
      <c r="P27" s="28"/>
    </row>
    <row r="28" spans="1:16" ht="37.5" customHeight="1" x14ac:dyDescent="0.25">
      <c r="A28" s="241"/>
      <c r="C28" s="40"/>
      <c r="D28" s="247" t="s">
        <v>101</v>
      </c>
      <c r="E28" s="248"/>
      <c r="F28" s="248"/>
      <c r="G28" s="48" t="str">
        <f>IF(D29=1,C27,IF(F29=1,C29," "))</f>
        <v xml:space="preserve"> </v>
      </c>
      <c r="I28" s="241"/>
      <c r="J28" s="40"/>
      <c r="K28" s="40"/>
      <c r="L28" s="243" t="s">
        <v>101</v>
      </c>
      <c r="M28" s="244"/>
      <c r="N28" s="244"/>
      <c r="O28" s="42" t="str">
        <f>IF(L29=1,K27,IF(N29=1,K29," "))</f>
        <v xml:space="preserve"> </v>
      </c>
      <c r="P28" s="28"/>
    </row>
    <row r="29" spans="1:16" ht="30" customHeight="1" x14ac:dyDescent="0.25">
      <c r="A29" s="241"/>
      <c r="B29" s="42" t="str">
        <f>Pools!D96</f>
        <v>X</v>
      </c>
      <c r="C29" s="52">
        <f>Pools!E96</f>
        <v>0</v>
      </c>
      <c r="D29" s="111"/>
      <c r="F29" s="111"/>
      <c r="G29" s="206"/>
      <c r="H29" s="40"/>
      <c r="I29" s="241"/>
      <c r="J29" s="42" t="str">
        <f>Pools!H96</f>
        <v>X</v>
      </c>
      <c r="K29" s="52">
        <f>Pools!I96</f>
        <v>0</v>
      </c>
      <c r="L29" s="111"/>
      <c r="M29" s="41"/>
      <c r="N29" s="111"/>
      <c r="O29" s="206"/>
      <c r="P29" s="28"/>
    </row>
    <row r="30" spans="1:16" ht="30" customHeight="1" x14ac:dyDescent="0.25">
      <c r="A30" s="241"/>
      <c r="C30" s="100"/>
      <c r="I30" s="241"/>
      <c r="J30" s="40"/>
      <c r="K30" s="40"/>
      <c r="L30" s="112"/>
      <c r="M30" s="40"/>
      <c r="N30" s="112"/>
      <c r="O30" s="40"/>
      <c r="P30" s="28"/>
    </row>
    <row r="31" spans="1:16" ht="27.75" customHeight="1" x14ac:dyDescent="0.25">
      <c r="A31" s="241"/>
      <c r="B31" s="42" t="str">
        <f>Pools!D91</f>
        <v>Colton Parese</v>
      </c>
      <c r="C31" s="42" t="str">
        <f>Pools!E91</f>
        <v>King</v>
      </c>
      <c r="I31" s="241"/>
      <c r="J31" s="42" t="str">
        <f>Pools!H91</f>
        <v>Jaden Turner</v>
      </c>
      <c r="K31" s="42" t="str">
        <f>Pools!I91</f>
        <v>RCK</v>
      </c>
      <c r="L31" s="112"/>
      <c r="M31" s="40"/>
      <c r="N31" s="112"/>
      <c r="O31" s="40"/>
      <c r="P31" s="28"/>
    </row>
    <row r="32" spans="1:16" ht="30" customHeight="1" x14ac:dyDescent="0.25">
      <c r="A32" s="241"/>
      <c r="C32" s="40"/>
      <c r="D32" s="247" t="s">
        <v>101</v>
      </c>
      <c r="E32" s="248"/>
      <c r="F32" s="248"/>
      <c r="G32" s="42" t="str">
        <f>IF(D33=1,C31,IF(F33=1,C33," "))</f>
        <v xml:space="preserve"> </v>
      </c>
      <c r="H32" s="40"/>
      <c r="I32" s="241"/>
      <c r="J32" s="40"/>
      <c r="K32" s="40"/>
      <c r="L32" s="243" t="s">
        <v>101</v>
      </c>
      <c r="M32" s="244"/>
      <c r="N32" s="244"/>
      <c r="O32" s="42" t="str">
        <f>IF(L33=1,K31,IF(N33=1,K33," "))</f>
        <v xml:space="preserve"> </v>
      </c>
      <c r="P32" s="28"/>
    </row>
    <row r="33" spans="1:16" ht="30" customHeight="1" x14ac:dyDescent="0.25">
      <c r="A33" s="241"/>
      <c r="B33" s="42" t="str">
        <f>Pools!D95</f>
        <v>X</v>
      </c>
      <c r="C33" s="52">
        <f>Pools!E95</f>
        <v>0</v>
      </c>
      <c r="D33" s="111"/>
      <c r="F33" s="111"/>
      <c r="G33" s="206"/>
      <c r="H33" s="40"/>
      <c r="I33" s="241"/>
      <c r="J33" s="42" t="str">
        <f>Pools!H95</f>
        <v>X</v>
      </c>
      <c r="K33" s="52">
        <f>Pools!I95</f>
        <v>0</v>
      </c>
      <c r="L33" s="111"/>
      <c r="M33" s="41"/>
      <c r="N33" s="111"/>
      <c r="O33" s="206"/>
      <c r="P33" s="28"/>
    </row>
    <row r="34" spans="1:16" ht="30" customHeight="1" x14ac:dyDescent="0.25">
      <c r="A34" s="241"/>
      <c r="C34" s="40"/>
      <c r="I34" s="241"/>
      <c r="J34" s="40"/>
      <c r="K34" s="40"/>
      <c r="L34" s="112"/>
      <c r="M34" s="40"/>
      <c r="N34" s="112"/>
      <c r="O34" s="40"/>
      <c r="P34" s="28"/>
    </row>
    <row r="35" spans="1:16" ht="27.75" customHeight="1" x14ac:dyDescent="0.25">
      <c r="A35" s="241"/>
      <c r="B35" s="42" t="str">
        <f>Pools!D92</f>
        <v>Jeremiah Schneck</v>
      </c>
      <c r="C35" s="42" t="str">
        <f>Pools!E92</f>
        <v>RCK</v>
      </c>
      <c r="I35" s="241"/>
      <c r="J35" s="42" t="str">
        <f>Pools!H92</f>
        <v>Brandon DellaPia</v>
      </c>
      <c r="K35" s="42" t="str">
        <f>Pools!I92</f>
        <v>JJEF</v>
      </c>
      <c r="L35" s="112"/>
      <c r="M35" s="40"/>
      <c r="N35" s="112"/>
      <c r="O35" s="40"/>
      <c r="P35" s="28"/>
    </row>
    <row r="36" spans="1:16" ht="28.5" customHeight="1" x14ac:dyDescent="0.25">
      <c r="A36" s="241"/>
      <c r="C36" s="40"/>
      <c r="D36" s="247" t="str">
        <f>IF(D37=1,B35,IF(F37=1,B37," "))</f>
        <v>Jeremiah Schneck</v>
      </c>
      <c r="E36" s="248"/>
      <c r="F36" s="248"/>
      <c r="G36" s="93" t="str">
        <f>IF(D37=1,C35,IF(F37=1,C37," "))</f>
        <v>RCK</v>
      </c>
      <c r="H36" s="191"/>
      <c r="I36" s="241"/>
      <c r="J36" s="40"/>
      <c r="K36" s="40"/>
      <c r="L36" s="243" t="str">
        <f>IF(L37=1,J35,IF(N37=1,J37," "))</f>
        <v>Brandon DellaPia</v>
      </c>
      <c r="M36" s="244"/>
      <c r="N36" s="244"/>
      <c r="O36" s="42" t="str">
        <f>IF(L37=1,K35,IF(N37=1,K37," "))</f>
        <v>JJEF</v>
      </c>
      <c r="P36" s="28"/>
    </row>
    <row r="37" spans="1:16" ht="28.5" customHeight="1" x14ac:dyDescent="0.25">
      <c r="A37" s="241"/>
      <c r="B37" s="42" t="str">
        <f>Pools!D93</f>
        <v>Jacob Plaisted</v>
      </c>
      <c r="C37" s="52" t="str">
        <f>Pools!E93</f>
        <v>ER</v>
      </c>
      <c r="D37" s="111">
        <v>1</v>
      </c>
      <c r="E37" s="41" t="s">
        <v>331</v>
      </c>
      <c r="F37" s="111"/>
      <c r="G37" s="206">
        <v>2</v>
      </c>
      <c r="H37" s="40"/>
      <c r="I37" s="241"/>
      <c r="J37" s="42" t="str">
        <f>Pools!H93</f>
        <v>Garrett Thompson</v>
      </c>
      <c r="K37" s="52" t="str">
        <f>Pools!I93</f>
        <v>NP</v>
      </c>
      <c r="L37" s="111">
        <v>1</v>
      </c>
      <c r="M37" s="41" t="s">
        <v>330</v>
      </c>
      <c r="N37" s="111"/>
      <c r="O37" s="206">
        <v>2</v>
      </c>
      <c r="P37" s="28"/>
    </row>
    <row r="38" spans="1:16" ht="34.5" customHeight="1" thickBot="1" x14ac:dyDescent="0.3">
      <c r="A38" s="242"/>
      <c r="B38" s="44"/>
      <c r="C38" s="44"/>
      <c r="D38" s="116"/>
      <c r="E38" s="49"/>
      <c r="F38" s="127"/>
      <c r="G38" s="49"/>
      <c r="H38" s="49"/>
      <c r="I38" s="242"/>
      <c r="J38" s="44"/>
      <c r="K38" s="44"/>
      <c r="L38" s="116"/>
      <c r="M38" s="44"/>
      <c r="N38" s="116"/>
      <c r="O38" s="44"/>
      <c r="P38" s="28"/>
    </row>
    <row r="39" spans="1:16" ht="33" customHeight="1" x14ac:dyDescent="0.25">
      <c r="A39" s="240" t="s">
        <v>17</v>
      </c>
      <c r="B39" s="42" t="str">
        <f>Pools!D93</f>
        <v>Jacob Plaisted</v>
      </c>
      <c r="C39" s="42" t="str">
        <f>Pools!E93</f>
        <v>ER</v>
      </c>
      <c r="I39" s="240" t="s">
        <v>17</v>
      </c>
      <c r="J39" s="42" t="str">
        <f>Pools!H93</f>
        <v>Garrett Thompson</v>
      </c>
      <c r="K39" s="42" t="str">
        <f>Pools!I93</f>
        <v>NP</v>
      </c>
      <c r="L39" s="112"/>
      <c r="M39" s="40"/>
      <c r="N39" s="112"/>
      <c r="O39" s="40"/>
      <c r="P39" s="28"/>
    </row>
    <row r="40" spans="1:16" ht="25.5" customHeight="1" x14ac:dyDescent="0.25">
      <c r="A40" s="241"/>
      <c r="C40" s="54"/>
      <c r="D40" s="248" t="s">
        <v>101</v>
      </c>
      <c r="E40" s="248"/>
      <c r="F40" s="248"/>
      <c r="G40" s="48" t="str">
        <f>IF(D41=1,C39,IF(F41=1,C41," "))</f>
        <v xml:space="preserve"> </v>
      </c>
      <c r="I40" s="241"/>
      <c r="J40" s="40"/>
      <c r="K40" s="40"/>
      <c r="L40" s="243" t="s">
        <v>101</v>
      </c>
      <c r="M40" s="244"/>
      <c r="N40" s="244"/>
      <c r="O40" s="42" t="str">
        <f>IF(L41=1,K39,IF(N41=1,K41," "))</f>
        <v xml:space="preserve"> </v>
      </c>
      <c r="P40" s="28"/>
    </row>
    <row r="41" spans="1:16" ht="25.5" customHeight="1" x14ac:dyDescent="0.25">
      <c r="A41" s="241"/>
      <c r="B41" s="42" t="str">
        <f>Pools!D95</f>
        <v>X</v>
      </c>
      <c r="C41" s="52">
        <f>Pools!E95</f>
        <v>0</v>
      </c>
      <c r="D41" s="111"/>
      <c r="F41" s="111"/>
      <c r="G41" s="206"/>
      <c r="H41" s="40"/>
      <c r="I41" s="241"/>
      <c r="J41" s="42" t="str">
        <f>Pools!H95</f>
        <v>X</v>
      </c>
      <c r="K41" s="52">
        <f>Pools!I95</f>
        <v>0</v>
      </c>
      <c r="L41" s="111"/>
      <c r="M41" s="41"/>
      <c r="N41" s="111"/>
      <c r="O41" s="206"/>
      <c r="P41" s="28"/>
    </row>
    <row r="42" spans="1:16" ht="25.5" customHeight="1" x14ac:dyDescent="0.25">
      <c r="A42" s="241"/>
      <c r="C42" s="40"/>
      <c r="I42" s="241"/>
      <c r="J42" s="40"/>
      <c r="K42" s="40"/>
      <c r="L42" s="112"/>
      <c r="M42" s="40"/>
      <c r="N42" s="112"/>
      <c r="O42" s="40"/>
      <c r="P42" s="28"/>
    </row>
    <row r="43" spans="1:16" ht="25.5" customHeight="1" x14ac:dyDescent="0.25">
      <c r="A43" s="241"/>
      <c r="B43" s="42" t="str">
        <f>Pools!D92</f>
        <v>Jeremiah Schneck</v>
      </c>
      <c r="C43" s="42" t="str">
        <f>Pools!E92</f>
        <v>RCK</v>
      </c>
      <c r="I43" s="241"/>
      <c r="J43" s="42" t="str">
        <f>Pools!H92</f>
        <v>Brandon DellaPia</v>
      </c>
      <c r="K43" s="42" t="str">
        <f>Pools!I92</f>
        <v>JJEF</v>
      </c>
      <c r="L43" s="112"/>
      <c r="M43" s="40"/>
      <c r="N43" s="112"/>
      <c r="O43" s="40"/>
      <c r="P43" s="28"/>
    </row>
    <row r="44" spans="1:16" ht="25.5" customHeight="1" x14ac:dyDescent="0.25">
      <c r="A44" s="241"/>
      <c r="C44" s="54"/>
      <c r="D44" s="248" t="str">
        <f>IF(D45=1,B43,IF(F45=1,B45," "))</f>
        <v>Jeremiah Schneck</v>
      </c>
      <c r="E44" s="248"/>
      <c r="F44" s="248"/>
      <c r="G44" s="48" t="str">
        <f>IF(D45=1,C43,IF(F45=1,C45," "))</f>
        <v>RCK</v>
      </c>
      <c r="I44" s="241"/>
      <c r="J44" s="40"/>
      <c r="K44" s="40"/>
      <c r="L44" s="243" t="str">
        <f>IF(L45=1,J43,IF(N45=1,J45," "))</f>
        <v>Brandon DellaPia</v>
      </c>
      <c r="M44" s="244"/>
      <c r="N44" s="244"/>
      <c r="O44" s="42" t="str">
        <f>IF(L45=1,K43,IF(N45=1,K45," "))</f>
        <v>JJEF</v>
      </c>
      <c r="P44" s="28"/>
    </row>
    <row r="45" spans="1:16" ht="25.5" customHeight="1" x14ac:dyDescent="0.25">
      <c r="A45" s="241"/>
      <c r="B45" s="42" t="str">
        <f>Pools!D94</f>
        <v>Colin Cordes</v>
      </c>
      <c r="C45" s="52" t="str">
        <f>Pools!E94</f>
        <v>JJEF</v>
      </c>
      <c r="D45" s="111">
        <v>1</v>
      </c>
      <c r="E45" s="41" t="s">
        <v>349</v>
      </c>
      <c r="F45" s="111"/>
      <c r="G45" s="206">
        <v>1.5</v>
      </c>
      <c r="H45" s="40"/>
      <c r="I45" s="241"/>
      <c r="J45" s="42" t="str">
        <f>Pools!H94</f>
        <v>Vinny Jacobsen</v>
      </c>
      <c r="K45" s="52" t="str">
        <f>Pools!I94</f>
        <v>TZ</v>
      </c>
      <c r="L45" s="111">
        <v>1</v>
      </c>
      <c r="M45" s="41" t="s">
        <v>361</v>
      </c>
      <c r="N45" s="111"/>
      <c r="O45" s="206">
        <v>2</v>
      </c>
      <c r="P45" s="28"/>
    </row>
    <row r="46" spans="1:16" ht="25.5" customHeight="1" x14ac:dyDescent="0.25">
      <c r="A46" s="241"/>
      <c r="C46" s="40"/>
      <c r="I46" s="241"/>
      <c r="J46" s="40"/>
      <c r="K46" s="40"/>
      <c r="L46" s="112"/>
      <c r="M46" s="40"/>
      <c r="N46" s="112"/>
      <c r="O46" s="40"/>
      <c r="P46" s="28"/>
    </row>
    <row r="47" spans="1:16" ht="25.5" customHeight="1" x14ac:dyDescent="0.25">
      <c r="A47" s="241"/>
      <c r="B47" s="42" t="str">
        <f>Pools!D91</f>
        <v>Colton Parese</v>
      </c>
      <c r="C47" s="42" t="str">
        <f>Pools!E91</f>
        <v>King</v>
      </c>
      <c r="I47" s="241"/>
      <c r="J47" s="42" t="str">
        <f>Pools!H91</f>
        <v>Jaden Turner</v>
      </c>
      <c r="K47" s="42" t="str">
        <f>Pools!I91</f>
        <v>RCK</v>
      </c>
      <c r="L47" s="112"/>
      <c r="M47" s="40"/>
      <c r="N47" s="112"/>
      <c r="O47" s="40"/>
      <c r="P47" s="28"/>
    </row>
    <row r="48" spans="1:16" ht="25.5" customHeight="1" x14ac:dyDescent="0.25">
      <c r="A48" s="241"/>
      <c r="C48" s="54"/>
      <c r="D48" s="248" t="s">
        <v>101</v>
      </c>
      <c r="E48" s="248"/>
      <c r="F48" s="248"/>
      <c r="G48" s="48" t="str">
        <f>IF(D49=1,C47,IF(F49=1,C49," "))</f>
        <v xml:space="preserve"> </v>
      </c>
      <c r="I48" s="241"/>
      <c r="J48" s="40"/>
      <c r="K48" s="40"/>
      <c r="L48" s="243" t="s">
        <v>101</v>
      </c>
      <c r="M48" s="244"/>
      <c r="N48" s="244"/>
      <c r="O48" s="42" t="str">
        <f>IF(L49=1,K47,IF(N49=1,K49," "))</f>
        <v xml:space="preserve"> </v>
      </c>
      <c r="P48" s="28"/>
    </row>
    <row r="49" spans="1:16" ht="25.5" customHeight="1" x14ac:dyDescent="0.25">
      <c r="A49" s="241"/>
      <c r="B49" s="42" t="str">
        <f>Pools!D96</f>
        <v>X</v>
      </c>
      <c r="C49" s="52">
        <f>Pools!E96</f>
        <v>0</v>
      </c>
      <c r="D49" s="111"/>
      <c r="F49" s="111"/>
      <c r="G49" s="206"/>
      <c r="H49" s="40"/>
      <c r="I49" s="241"/>
      <c r="J49" s="42" t="str">
        <f>Pools!H96</f>
        <v>X</v>
      </c>
      <c r="K49" s="52">
        <f>Pools!I96</f>
        <v>0</v>
      </c>
      <c r="L49" s="111"/>
      <c r="M49" s="41"/>
      <c r="N49" s="111"/>
      <c r="O49" s="206"/>
      <c r="P49" s="28"/>
    </row>
    <row r="50" spans="1:16" ht="38.25" customHeight="1" thickBot="1" x14ac:dyDescent="0.3">
      <c r="A50" s="242"/>
      <c r="B50" s="44"/>
      <c r="C50" s="44"/>
      <c r="D50" s="116"/>
      <c r="E50" s="49"/>
      <c r="F50" s="127"/>
      <c r="G50" s="49"/>
      <c r="H50" s="49"/>
      <c r="I50" s="242"/>
      <c r="J50" s="44"/>
      <c r="K50" s="44"/>
      <c r="L50" s="116"/>
      <c r="M50" s="44"/>
      <c r="N50" s="116"/>
      <c r="O50" s="44"/>
      <c r="P50" s="28"/>
    </row>
    <row r="51" spans="1:16" ht="27.75" customHeight="1" x14ac:dyDescent="0.25">
      <c r="A51" s="240" t="s">
        <v>18</v>
      </c>
      <c r="B51" s="42" t="str">
        <f>Pools!D92</f>
        <v>Jeremiah Schneck</v>
      </c>
      <c r="C51" s="42" t="str">
        <f>Pools!E92</f>
        <v>RCK</v>
      </c>
      <c r="I51" s="240" t="s">
        <v>18</v>
      </c>
      <c r="J51" s="42" t="str">
        <f>Pools!H92</f>
        <v>Brandon DellaPia</v>
      </c>
      <c r="K51" s="42" t="str">
        <f>Pools!I92</f>
        <v>JJEF</v>
      </c>
      <c r="L51" s="112"/>
      <c r="M51" s="40"/>
      <c r="N51" s="112"/>
      <c r="O51" s="40"/>
      <c r="P51" s="28"/>
    </row>
    <row r="52" spans="1:16" ht="37.5" customHeight="1" x14ac:dyDescent="0.25">
      <c r="A52" s="241"/>
      <c r="C52" s="54"/>
      <c r="D52" s="247" t="s">
        <v>101</v>
      </c>
      <c r="E52" s="248"/>
      <c r="F52" s="248"/>
      <c r="G52" s="48" t="str">
        <f>IF(D53=1,C51,IF(F53=1,C53," "))</f>
        <v xml:space="preserve"> </v>
      </c>
      <c r="I52" s="241"/>
      <c r="J52" s="40"/>
      <c r="K52" s="40"/>
      <c r="L52" s="243" t="s">
        <v>101</v>
      </c>
      <c r="M52" s="244"/>
      <c r="N52" s="244"/>
      <c r="O52" s="42" t="str">
        <f>IF(L53=1,K51,IF(N53=1,K53," "))</f>
        <v xml:space="preserve"> </v>
      </c>
      <c r="P52" s="28"/>
    </row>
    <row r="53" spans="1:16" ht="30" customHeight="1" x14ac:dyDescent="0.25">
      <c r="A53" s="241"/>
      <c r="B53" s="42" t="str">
        <f>Pools!D95</f>
        <v>X</v>
      </c>
      <c r="C53" s="52">
        <f>Pools!E95</f>
        <v>0</v>
      </c>
      <c r="D53" s="111"/>
      <c r="F53" s="111"/>
      <c r="G53" s="206"/>
      <c r="H53" s="40"/>
      <c r="I53" s="241"/>
      <c r="J53" s="42" t="str">
        <f>Pools!H95</f>
        <v>X</v>
      </c>
      <c r="K53" s="52">
        <f>Pools!I95</f>
        <v>0</v>
      </c>
      <c r="L53" s="111"/>
      <c r="M53" s="41"/>
      <c r="N53" s="111"/>
      <c r="O53" s="206"/>
      <c r="P53" s="28"/>
    </row>
    <row r="54" spans="1:16" ht="30" customHeight="1" x14ac:dyDescent="0.25">
      <c r="A54" s="241"/>
      <c r="C54" s="40"/>
      <c r="I54" s="241"/>
      <c r="J54" s="40"/>
      <c r="K54" s="40"/>
      <c r="L54" s="112"/>
      <c r="M54" s="40"/>
      <c r="N54" s="112"/>
      <c r="O54" s="40"/>
      <c r="P54" s="28"/>
    </row>
    <row r="55" spans="1:16" ht="27.75" customHeight="1" x14ac:dyDescent="0.25">
      <c r="A55" s="241"/>
      <c r="B55" s="42" t="str">
        <f>Pools!D93</f>
        <v>Jacob Plaisted</v>
      </c>
      <c r="C55" s="42" t="str">
        <f>Pools!E93</f>
        <v>ER</v>
      </c>
      <c r="I55" s="241"/>
      <c r="J55" s="42" t="str">
        <f>Pools!H93</f>
        <v>Garrett Thompson</v>
      </c>
      <c r="K55" s="42" t="str">
        <f>Pools!I93</f>
        <v>NP</v>
      </c>
      <c r="L55" s="112"/>
      <c r="M55" s="40"/>
      <c r="N55" s="112"/>
      <c r="O55" s="40"/>
      <c r="P55" s="28"/>
    </row>
    <row r="56" spans="1:16" ht="30" customHeight="1" x14ac:dyDescent="0.25">
      <c r="A56" s="241"/>
      <c r="C56" s="54"/>
      <c r="D56" s="248" t="s">
        <v>101</v>
      </c>
      <c r="E56" s="248"/>
      <c r="F56" s="248"/>
      <c r="G56" s="48" t="str">
        <f>IF(D57=1,C55,IF(F57=1,C57," "))</f>
        <v xml:space="preserve"> </v>
      </c>
      <c r="I56" s="241"/>
      <c r="J56" s="40"/>
      <c r="K56" s="54"/>
      <c r="L56" s="243" t="s">
        <v>101</v>
      </c>
      <c r="M56" s="244"/>
      <c r="N56" s="244"/>
      <c r="O56" s="42" t="str">
        <f>IF(L57=1,K55,IF(N57=1,K57," "))</f>
        <v xml:space="preserve"> </v>
      </c>
      <c r="P56" s="28"/>
    </row>
    <row r="57" spans="1:16" ht="30" customHeight="1" x14ac:dyDescent="0.25">
      <c r="A57" s="241"/>
      <c r="B57" s="42" t="str">
        <f>Pools!D96</f>
        <v>X</v>
      </c>
      <c r="C57" s="52">
        <f>Pools!E96</f>
        <v>0</v>
      </c>
      <c r="D57" s="111"/>
      <c r="F57" s="111"/>
      <c r="G57" s="206"/>
      <c r="H57" s="40"/>
      <c r="I57" s="241"/>
      <c r="J57" s="42" t="str">
        <f>Pools!H96</f>
        <v>X</v>
      </c>
      <c r="K57" s="52">
        <f>Pools!I96</f>
        <v>0</v>
      </c>
      <c r="L57" s="111"/>
      <c r="M57" s="41"/>
      <c r="N57" s="111"/>
      <c r="O57" s="206"/>
      <c r="P57" s="28"/>
    </row>
    <row r="58" spans="1:16" ht="30" customHeight="1" x14ac:dyDescent="0.25">
      <c r="A58" s="241"/>
      <c r="C58" s="40"/>
      <c r="I58" s="241"/>
      <c r="J58" s="40"/>
      <c r="K58" s="40"/>
      <c r="L58" s="112"/>
      <c r="M58" s="40"/>
      <c r="N58" s="112"/>
      <c r="O58" s="40"/>
      <c r="P58" s="28"/>
    </row>
    <row r="59" spans="1:16" ht="27.75" customHeight="1" x14ac:dyDescent="0.25">
      <c r="A59" s="241"/>
      <c r="B59" s="42" t="str">
        <f>Pools!D91</f>
        <v>Colton Parese</v>
      </c>
      <c r="C59" s="42" t="str">
        <f>Pools!E91</f>
        <v>King</v>
      </c>
      <c r="I59" s="241"/>
      <c r="J59" s="42" t="str">
        <f>Pools!H91</f>
        <v>Jaden Turner</v>
      </c>
      <c r="K59" s="42" t="str">
        <f>Pools!I91</f>
        <v>RCK</v>
      </c>
      <c r="L59" s="112"/>
      <c r="M59" s="40"/>
      <c r="N59" s="112"/>
      <c r="O59" s="40"/>
      <c r="P59" s="28"/>
    </row>
    <row r="60" spans="1:16" ht="35.25" customHeight="1" x14ac:dyDescent="0.25">
      <c r="A60" s="241"/>
      <c r="C60" s="54"/>
      <c r="D60" s="248" t="str">
        <f>IF(D61=1,B59,IF(F61=1,B61," "))</f>
        <v>Colton Parese</v>
      </c>
      <c r="E60" s="248"/>
      <c r="F60" s="248"/>
      <c r="G60" s="48" t="str">
        <f>IF(D61=1,C59,IF(F61=1,C61," "))</f>
        <v>King</v>
      </c>
      <c r="I60" s="241"/>
      <c r="J60" s="40"/>
      <c r="K60" s="54"/>
      <c r="L60" s="244" t="str">
        <f>IF(L61=1,J59,IF(N61=1,J61," "))</f>
        <v>Jaden Turner</v>
      </c>
      <c r="M60" s="244"/>
      <c r="N60" s="244"/>
      <c r="O60" s="42" t="str">
        <f>IF(L61=1,K59,IF(N61=1,K61," "))</f>
        <v>RCK</v>
      </c>
      <c r="P60" s="28"/>
    </row>
    <row r="61" spans="1:16" ht="30" customHeight="1" x14ac:dyDescent="0.25">
      <c r="A61" s="241"/>
      <c r="B61" s="42" t="str">
        <f>Pools!D94</f>
        <v>Colin Cordes</v>
      </c>
      <c r="C61" s="52" t="str">
        <f>Pools!E94</f>
        <v>JJEF</v>
      </c>
      <c r="D61" s="111">
        <v>1</v>
      </c>
      <c r="E61" s="41" t="s">
        <v>382</v>
      </c>
      <c r="F61" s="111"/>
      <c r="G61" s="206">
        <v>2</v>
      </c>
      <c r="H61" s="40"/>
      <c r="I61" s="241"/>
      <c r="J61" s="42" t="str">
        <f>Pools!H94</f>
        <v>Vinny Jacobsen</v>
      </c>
      <c r="K61" s="52" t="str">
        <f>Pools!I94</f>
        <v>TZ</v>
      </c>
      <c r="L61" s="111">
        <v>1</v>
      </c>
      <c r="M61" s="41" t="s">
        <v>383</v>
      </c>
      <c r="N61" s="111"/>
      <c r="O61" s="206">
        <v>0</v>
      </c>
      <c r="P61" s="28"/>
    </row>
    <row r="62" spans="1:16" ht="44.25" customHeight="1" thickBot="1" x14ac:dyDescent="0.3">
      <c r="A62" s="242"/>
      <c r="B62" s="44"/>
      <c r="C62" s="44"/>
      <c r="D62" s="116"/>
      <c r="E62" s="49"/>
      <c r="F62" s="127"/>
      <c r="G62" s="49"/>
      <c r="H62" s="49"/>
      <c r="I62" s="242"/>
      <c r="J62" s="44"/>
      <c r="K62" s="44"/>
      <c r="L62" s="116"/>
      <c r="M62" s="44"/>
      <c r="N62" s="116"/>
      <c r="O62" s="44"/>
    </row>
    <row r="63" spans="1:16" s="25" customFormat="1" ht="21.75" customHeight="1" thickBot="1" x14ac:dyDescent="0.25">
      <c r="A63" s="51" t="s">
        <v>54</v>
      </c>
      <c r="B63" s="50" t="s">
        <v>48</v>
      </c>
      <c r="C63" s="45" t="s">
        <v>32</v>
      </c>
      <c r="D63" s="119" t="s">
        <v>49</v>
      </c>
      <c r="E63" s="51" t="s">
        <v>50</v>
      </c>
      <c r="F63" s="117" t="s">
        <v>51</v>
      </c>
      <c r="G63" s="51" t="s">
        <v>47</v>
      </c>
      <c r="H63" s="51"/>
      <c r="I63" s="51" t="s">
        <v>54</v>
      </c>
      <c r="J63" s="45" t="s">
        <v>48</v>
      </c>
      <c r="K63" s="45" t="s">
        <v>32</v>
      </c>
      <c r="L63" s="119" t="s">
        <v>49</v>
      </c>
      <c r="M63" s="45" t="s">
        <v>50</v>
      </c>
      <c r="N63" s="119" t="s">
        <v>51</v>
      </c>
      <c r="O63" s="45" t="s">
        <v>47</v>
      </c>
    </row>
    <row r="64" spans="1:16" ht="35.25" customHeight="1" x14ac:dyDescent="0.2">
      <c r="A64" s="156"/>
      <c r="B64" s="157" t="str">
        <f>Pools!D91</f>
        <v>Colton Parese</v>
      </c>
      <c r="C64" s="157" t="str">
        <f>Pools!E91</f>
        <v>King</v>
      </c>
      <c r="D64" s="157">
        <f>IF(B64=0," ",COUNTIF($D$4:$D$13,B64)+COUNTIF($D$16:$D$25,B64)+COUNTIF($D$28:$D$37,B64)+COUNTIF($D$40:$D$49,B64)+COUNTIF($D$52:$D$61,B64))</f>
        <v>3</v>
      </c>
      <c r="E64" s="157" t="s">
        <v>50</v>
      </c>
      <c r="F64" s="157">
        <f>IF(B64=0," ",COUNTA($B$51:$B$61)-1-COUNTIF($B$51:$B$61,0)-D64)-2</f>
        <v>0</v>
      </c>
      <c r="G64" s="174">
        <v>1</v>
      </c>
      <c r="H64" s="156"/>
      <c r="I64" s="156"/>
      <c r="J64" s="157" t="str">
        <f>Pools!H92</f>
        <v>Brandon DellaPia</v>
      </c>
      <c r="K64" s="157" t="str">
        <f>Pools!I92</f>
        <v>JJEF</v>
      </c>
      <c r="L64" s="157">
        <f>IF(J64=0," ",COUNTIF($L$4:$L$13,J64)+COUNTIF($L$16:$L$25,J64)+COUNTIF($L$28:$L$37,J64)+COUNTIF($L$40:$L$49,J64)+COUNTIF($L$52:$L$61,J64))</f>
        <v>3</v>
      </c>
      <c r="M64" s="158" t="s">
        <v>50</v>
      </c>
      <c r="N64" s="157">
        <f>IF(K64=0," ",COUNTA($J$51:$J$61)-1-COUNTIF($J$51:$J$61,0)-L64)-2</f>
        <v>0</v>
      </c>
      <c r="O64" s="174">
        <v>1</v>
      </c>
    </row>
    <row r="65" spans="1:15" ht="35.25" customHeight="1" x14ac:dyDescent="0.2">
      <c r="A65" s="159"/>
      <c r="B65" s="50" t="str">
        <f>Pools!D92</f>
        <v>Jeremiah Schneck</v>
      </c>
      <c r="C65" s="50" t="str">
        <f>Pools!E92</f>
        <v>RCK</v>
      </c>
      <c r="D65" s="50">
        <f>IF(B65=0," ",COUNTIF($D$4:$D$13,B65)+COUNTIF($D$16:$D$25,B65)+COUNTIF($D$28:$D$37,B65)+COUNTIF($D$40:$D$49,B65)+COUNTIF($D$52:$D$61,B65))</f>
        <v>2</v>
      </c>
      <c r="E65" s="50" t="s">
        <v>50</v>
      </c>
      <c r="F65" s="50">
        <f>IF(B65=0," ",COUNTA($B$51:$B$61)-1-COUNTIF($B$51:$B$61,0)-D65)-2</f>
        <v>1</v>
      </c>
      <c r="G65" s="175">
        <v>2</v>
      </c>
      <c r="H65" s="159"/>
      <c r="I65" s="159"/>
      <c r="J65" s="50" t="str">
        <f>Pools!H91</f>
        <v>Jaden Turner</v>
      </c>
      <c r="K65" s="50" t="str">
        <f>Pools!I91</f>
        <v>RCK</v>
      </c>
      <c r="L65" s="50">
        <f>IF(J65=0," ",COUNTIF($L$4:$L$13,J65)+COUNTIF($L$16:$L$25,J65)+COUNTIF($L$28:$L$37,J65)+COUNTIF($L$40:$L$49,J65)+COUNTIF($L$52:$L$61,J65))</f>
        <v>2</v>
      </c>
      <c r="M65" s="45" t="s">
        <v>50</v>
      </c>
      <c r="N65" s="50">
        <f>IF(K65=0," ",COUNTA($J$51:$J$61)-1-COUNTIF($J$51:$J$61,0)-L65)-2</f>
        <v>1</v>
      </c>
      <c r="O65" s="175">
        <v>2</v>
      </c>
    </row>
    <row r="66" spans="1:15" ht="35.25" customHeight="1" x14ac:dyDescent="0.2">
      <c r="A66" s="159"/>
      <c r="B66" s="50" t="str">
        <f>Pools!D94</f>
        <v>Colin Cordes</v>
      </c>
      <c r="C66" s="50" t="str">
        <f>Pools!E94</f>
        <v>JJEF</v>
      </c>
      <c r="D66" s="50">
        <f>IF(B66=0," ",COUNTIF($D$4:$D$13,B66)+COUNTIF($D$16:$D$25,B66)+COUNTIF($D$28:$D$37,B66)+COUNTIF($D$40:$D$49,B66)+COUNTIF($D$52:$D$61,B66))</f>
        <v>1</v>
      </c>
      <c r="E66" s="50" t="s">
        <v>50</v>
      </c>
      <c r="F66" s="50">
        <f>IF(B66=0," ",COUNTA($B$51:$B$61)-1-COUNTIF($B$51:$B$61,0)-D66)-2</f>
        <v>2</v>
      </c>
      <c r="G66" s="175">
        <v>3</v>
      </c>
      <c r="H66" s="159"/>
      <c r="I66" s="159"/>
      <c r="J66" s="50" t="str">
        <f>Pools!H94</f>
        <v>Vinny Jacobsen</v>
      </c>
      <c r="K66" s="50" t="str">
        <f>Pools!I94</f>
        <v>TZ</v>
      </c>
      <c r="L66" s="50">
        <f>IF(J66=0," ",COUNTIF($L$4:$L$13,J66)+COUNTIF($L$16:$L$25,J66)+COUNTIF($L$28:$L$37,J66)+COUNTIF($L$40:$L$49,J66)+COUNTIF($L$52:$L$61,J66))</f>
        <v>1</v>
      </c>
      <c r="M66" s="45" t="s">
        <v>50</v>
      </c>
      <c r="N66" s="50">
        <f>IF(K66=0," ",COUNTA($J$51:$J$61)-1-COUNTIF($J$51:$J$61,0)-L66)-2</f>
        <v>2</v>
      </c>
      <c r="O66" s="175">
        <v>3</v>
      </c>
    </row>
    <row r="67" spans="1:15" ht="35.25" customHeight="1" x14ac:dyDescent="0.2">
      <c r="A67" s="159"/>
      <c r="B67" s="50" t="str">
        <f>Pools!D93</f>
        <v>Jacob Plaisted</v>
      </c>
      <c r="C67" s="50" t="str">
        <f>Pools!E93</f>
        <v>ER</v>
      </c>
      <c r="D67" s="50">
        <f>IF(B67=0," ",COUNTIF($D$4:$D$13,B67)+COUNTIF($D$16:$D$25,B67)+COUNTIF($D$28:$D$37,B67)+COUNTIF($D$40:$D$49,B67)+COUNTIF($D$52:$D$61,B67))</f>
        <v>0</v>
      </c>
      <c r="E67" s="50" t="s">
        <v>50</v>
      </c>
      <c r="F67" s="50">
        <f>IF(B67=0," ",COUNTA($B$51:$B$61)-1-COUNTIF($B$51:$B$61,0)-D67)-2</f>
        <v>3</v>
      </c>
      <c r="G67" s="175">
        <v>4</v>
      </c>
      <c r="H67" s="159"/>
      <c r="I67" s="159"/>
      <c r="J67" s="50" t="str">
        <f>Pools!H93</f>
        <v>Garrett Thompson</v>
      </c>
      <c r="K67" s="50" t="str">
        <f>Pools!I93</f>
        <v>NP</v>
      </c>
      <c r="L67" s="50">
        <f>IF(J67=0," ",COUNTIF($L$4:$L$13,J67)+COUNTIF($L$16:$L$25,J67)+COUNTIF($L$28:$L$37,J67)+COUNTIF($L$40:$L$49,J67)+COUNTIF($L$52:$L$61,J67))</f>
        <v>0</v>
      </c>
      <c r="M67" s="45" t="s">
        <v>50</v>
      </c>
      <c r="N67" s="50">
        <f>IF(K67=0," ",COUNTA($J$51:$J$61)-1-COUNTIF($J$51:$J$61,0)-L67)-2</f>
        <v>3</v>
      </c>
      <c r="O67" s="175">
        <v>4</v>
      </c>
    </row>
    <row r="68" spans="1:15" ht="35.25" customHeight="1" x14ac:dyDescent="0.2">
      <c r="A68" s="159"/>
      <c r="B68" s="50"/>
      <c r="C68" s="50"/>
      <c r="D68" s="50"/>
      <c r="E68" s="50"/>
      <c r="F68" s="50"/>
      <c r="G68" s="175"/>
      <c r="H68" s="159"/>
      <c r="I68" s="159"/>
      <c r="J68" s="50"/>
      <c r="K68" s="50"/>
      <c r="L68" s="50"/>
      <c r="M68" s="45"/>
      <c r="N68" s="50"/>
      <c r="O68" s="175"/>
    </row>
    <row r="69" spans="1:15" ht="35.25" customHeight="1" thickBot="1" x14ac:dyDescent="0.25">
      <c r="A69" s="160"/>
      <c r="B69" s="73"/>
      <c r="C69" s="73"/>
      <c r="D69" s="73"/>
      <c r="E69" s="73"/>
      <c r="F69" s="73"/>
      <c r="G69" s="176"/>
      <c r="H69" s="160"/>
      <c r="I69" s="160"/>
      <c r="J69" s="73"/>
      <c r="K69" s="73"/>
      <c r="L69" s="73"/>
      <c r="M69" s="172"/>
      <c r="N69" s="73"/>
      <c r="O69" s="186"/>
    </row>
    <row r="70" spans="1:15" ht="35.25" customHeight="1" x14ac:dyDescent="0.2">
      <c r="A70" s="87"/>
      <c r="B70" s="50"/>
      <c r="C70" s="50"/>
      <c r="D70" s="118" t="s">
        <v>50</v>
      </c>
      <c r="E70" s="50" t="str">
        <f>IF(B70=0," ",COUNTA($B$51:$B$61)-1-COUNTIF($B$51:$B$61,0)-C70)</f>
        <v xml:space="preserve"> </v>
      </c>
      <c r="F70" s="118"/>
      <c r="G70" s="50"/>
      <c r="H70" s="50"/>
      <c r="I70" s="89"/>
      <c r="J70" s="50"/>
      <c r="K70" s="50"/>
      <c r="L70" s="118" t="s">
        <v>50</v>
      </c>
      <c r="M70" s="50" t="str">
        <f>IF(J70=0," ",COUNTA($J$51:$J$61)-1-COUNTIF($J$51:$J$61,0)-K70)</f>
        <v xml:space="preserve"> </v>
      </c>
      <c r="N70" s="130"/>
      <c r="O70" s="76"/>
    </row>
    <row r="71" spans="1:15" ht="21.75" customHeight="1" x14ac:dyDescent="0.5"/>
    <row r="72" spans="1:15" ht="21.75" customHeight="1" x14ac:dyDescent="0.5"/>
  </sheetData>
  <sortState xmlns:xlrd2="http://schemas.microsoft.com/office/spreadsheetml/2017/richdata2" ref="J64:O67">
    <sortCondition ref="O64:O67"/>
  </sortState>
  <mergeCells count="42">
    <mergeCell ref="D24:F24"/>
    <mergeCell ref="D28:F28"/>
    <mergeCell ref="D32:F32"/>
    <mergeCell ref="D36:F36"/>
    <mergeCell ref="A1:G1"/>
    <mergeCell ref="A3:A13"/>
    <mergeCell ref="D4:F4"/>
    <mergeCell ref="D8:F8"/>
    <mergeCell ref="D12:F12"/>
    <mergeCell ref="I1:O1"/>
    <mergeCell ref="I3:I13"/>
    <mergeCell ref="L4:N4"/>
    <mergeCell ref="L8:N8"/>
    <mergeCell ref="L12:N12"/>
    <mergeCell ref="L16:N16"/>
    <mergeCell ref="L20:N20"/>
    <mergeCell ref="L24:N24"/>
    <mergeCell ref="L52:N52"/>
    <mergeCell ref="L60:N60"/>
    <mergeCell ref="L28:N28"/>
    <mergeCell ref="L32:N32"/>
    <mergeCell ref="L36:N36"/>
    <mergeCell ref="L40:N40"/>
    <mergeCell ref="L44:N44"/>
    <mergeCell ref="L48:N48"/>
    <mergeCell ref="L56:N56"/>
    <mergeCell ref="I27:I38"/>
    <mergeCell ref="A27:A38"/>
    <mergeCell ref="A39:A50"/>
    <mergeCell ref="I51:I62"/>
    <mergeCell ref="I15:I25"/>
    <mergeCell ref="I39:I50"/>
    <mergeCell ref="D40:F40"/>
    <mergeCell ref="D44:F44"/>
    <mergeCell ref="D48:F48"/>
    <mergeCell ref="D52:F52"/>
    <mergeCell ref="D56:F56"/>
    <mergeCell ref="D60:F60"/>
    <mergeCell ref="A51:A62"/>
    <mergeCell ref="A15:A25"/>
    <mergeCell ref="D20:F20"/>
    <mergeCell ref="D16:F16"/>
  </mergeCells>
  <phoneticPr fontId="2" type="noConversion"/>
  <pageMargins left="0.75" right="0.75" top="1" bottom="1" header="0.5" footer="0.5"/>
  <pageSetup scale="69" orientation="portrait" r:id="rId1"/>
  <headerFooter alignWithMargins="0"/>
  <rowBreaks count="2" manualBreakCount="2">
    <brk id="26" max="15" man="1"/>
    <brk id="50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101</vt:lpstr>
      <vt:lpstr>108</vt:lpstr>
      <vt:lpstr>116</vt:lpstr>
      <vt:lpstr>124</vt:lpstr>
      <vt:lpstr>131</vt:lpstr>
      <vt:lpstr>138</vt:lpstr>
      <vt:lpstr>145</vt:lpstr>
      <vt:lpstr>152</vt:lpstr>
      <vt:lpstr>160</vt:lpstr>
      <vt:lpstr>170</vt:lpstr>
      <vt:lpstr>190</vt:lpstr>
      <vt:lpstr>215</vt:lpstr>
      <vt:lpstr>285</vt:lpstr>
      <vt:lpstr>Place Matches</vt:lpstr>
      <vt:lpstr>Team  Score</vt:lpstr>
      <vt:lpstr>Pools</vt:lpstr>
      <vt:lpstr>Pools!Print_Area</vt:lpstr>
    </vt:vector>
  </TitlesOfParts>
  <Company>Beacon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BCSD</dc:creator>
  <cp:lastModifiedBy>Robert Meehan</cp:lastModifiedBy>
  <cp:lastPrinted>2025-01-26T15:11:08Z</cp:lastPrinted>
  <dcterms:created xsi:type="dcterms:W3CDTF">2007-11-20T19:25:05Z</dcterms:created>
  <dcterms:modified xsi:type="dcterms:W3CDTF">2025-01-26T15:12:55Z</dcterms:modified>
</cp:coreProperties>
</file>